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ИНАНСОВОЕ УПРАВЛЕНИЕ\МУНИЦИПАЛЬНЫЙ ДОЛГ\ОТЧЕТНОСТЬ\Ежемесячн отчет МУНИЦИПАЛЬНЫЙ ДОЛГ\2026\"/>
    </mc:Choice>
  </mc:AlternateContent>
  <bookViews>
    <workbookView xWindow="0" yWindow="0" windowWidth="30720" windowHeight="13512"/>
  </bookViews>
  <sheets>
    <sheet name="Документ" sheetId="2" r:id="rId1"/>
  </sheets>
  <definedNames>
    <definedName name="_xlnm.Print_Area" localSheetId="0">Документ!$A$1:$Z$131</definedName>
  </definedNames>
  <calcPr calcId="162913"/>
</workbook>
</file>

<file path=xl/calcChain.xml><?xml version="1.0" encoding="utf-8"?>
<calcChain xmlns="http://schemas.openxmlformats.org/spreadsheetml/2006/main">
  <c r="K124" i="2" l="1"/>
  <c r="K110" i="2"/>
  <c r="K94" i="2"/>
  <c r="K32" i="2"/>
  <c r="K27" i="2"/>
  <c r="K29" i="2"/>
  <c r="K119" i="2"/>
  <c r="K116" i="2"/>
  <c r="K62" i="2"/>
  <c r="K52" i="2"/>
  <c r="K42" i="2"/>
  <c r="K70" i="2"/>
  <c r="K122" i="2"/>
  <c r="K123" i="2"/>
  <c r="K86" i="2"/>
  <c r="K78" i="2"/>
  <c r="K90" i="2"/>
  <c r="K30" i="2"/>
  <c r="K28" i="2"/>
  <c r="K102" i="2"/>
  <c r="K26" i="2"/>
  <c r="K31" i="2"/>
</calcChain>
</file>

<file path=xl/sharedStrings.xml><?xml version="1.0" encoding="utf-8"?>
<sst xmlns="http://schemas.openxmlformats.org/spreadsheetml/2006/main" count="234" uniqueCount="116">
  <si>
    <t xml:space="preserve">ИНФОРМАЦИЯ О МУНИЦИПАЛЬНОМ ДОЛГЕ </t>
  </si>
  <si>
    <t>Собинский муниципальный округ Владимирской области</t>
  </si>
  <si>
    <t>(наименование муниципального образования)</t>
  </si>
  <si>
    <t>по состоянию на 1 июля 2026 года</t>
  </si>
  <si>
    <t>(тыс.руб)</t>
  </si>
  <si>
    <t>Утверждено Решением о бюджете муниципального образования на 2026 год</t>
  </si>
  <si>
    <t>План</t>
  </si>
  <si>
    <t>первоначальный</t>
  </si>
  <si>
    <t>уточненный</t>
  </si>
  <si>
    <t>Верхний предел муниципального долга на 01.01.2027 г.</t>
  </si>
  <si>
    <t>в том числе верхний предел долга по муниципальным гарантиям</t>
  </si>
  <si>
    <t>Предельный объем заимствований направляемых на:</t>
  </si>
  <si>
    <t>- финансирование дефицита бюджета муниципального образования</t>
  </si>
  <si>
    <t>- погашение долговых обязательств муниципального образования</t>
  </si>
  <si>
    <t>- на пополнение остатков средств на счете бюджета (кассовый разрыв)</t>
  </si>
  <si>
    <t>Предельный объем расходов местного бюджета на обслуживание муниципального долга в текущем году</t>
  </si>
  <si>
    <t>Общий объем планируемых к предоставлению муниципальных гарантий</t>
  </si>
  <si>
    <t>Ассигнования на возможное исполнение гарантийных случаев:</t>
  </si>
  <si>
    <t xml:space="preserve"> - за счет расходов бюджета</t>
  </si>
  <si>
    <t xml:space="preserve"> - за счет источников фингансирования дефицита бюджета</t>
  </si>
  <si>
    <t>(руб.коп.)</t>
  </si>
  <si>
    <t xml:space="preserve">Вид долгового обязательства </t>
  </si>
  <si>
    <t>Задолженность на начало года</t>
  </si>
  <si>
    <t>Возникновение долгового обязательства                                         (постановка на учет)                                              в текущем году</t>
  </si>
  <si>
    <t>Cтавка процента по долговому обязательству</t>
  </si>
  <si>
    <t>Форма обеспе- чения долгового обяза- тельства</t>
  </si>
  <si>
    <t>Срок (график) погашения долгового обязательства</t>
  </si>
  <si>
    <t>Начислено расходов по обслуживанию долга               (по КОСГУ 231 и пени, штрафы)</t>
  </si>
  <si>
    <t>Расходы по погашению и обслуживанию долговых обязательств в текущем году</t>
  </si>
  <si>
    <t>Задолженность на конец отчетного периода</t>
  </si>
  <si>
    <t>общая сумма долга</t>
  </si>
  <si>
    <t>в том числе просроченная</t>
  </si>
  <si>
    <t>дата</t>
  </si>
  <si>
    <t>в том числе:</t>
  </si>
  <si>
    <t>основной долг</t>
  </si>
  <si>
    <t>расходы по обслужива-нию</t>
  </si>
  <si>
    <t>расходы по обслужи- ванию</t>
  </si>
  <si>
    <t>сумма основного долга</t>
  </si>
  <si>
    <t>сумма</t>
  </si>
  <si>
    <t>в том числе просро-ченный</t>
  </si>
  <si>
    <t>расходы по обслуживанию долга (по КОСГУ 231)</t>
  </si>
  <si>
    <t>пени, штрафы</t>
  </si>
  <si>
    <t>в том числе просро-ченные</t>
  </si>
  <si>
    <t>Всего:</t>
  </si>
  <si>
    <t>кредиты, полученные от кредитных организаций</t>
  </si>
  <si>
    <t>государственные ценные бумаги</t>
  </si>
  <si>
    <t>бюджетные кредиты</t>
  </si>
  <si>
    <t>субъект Российской Федерации (за исключением городов федерального значения)</t>
  </si>
  <si>
    <t xml:space="preserve">Договор о предоставлении бюджетного кредита от 27.03.2017 №10/17 </t>
  </si>
  <si>
    <t>0,1</t>
  </si>
  <si>
    <t xml:space="preserve">Средства бюджета муниципального образования </t>
  </si>
  <si>
    <t>6субъект Российской Федерации (за исключением городов федерального значения)</t>
  </si>
  <si>
    <t>10.03.2026</t>
  </si>
  <si>
    <t xml:space="preserve">Дополнительное соглашение(реструктуризация кредита) №1 от 26.02.2018 </t>
  </si>
  <si>
    <t xml:space="preserve">Дополнительное соглашение №2 от 19.03.2018г. </t>
  </si>
  <si>
    <t xml:space="preserve">Дополнительное соглашение (перенос срока погашения) №3 от 01.08.2022г. </t>
  </si>
  <si>
    <t xml:space="preserve">Дополнительное соглашение (реструктуризация кредита) №4/4/4/4/2/2 от 28.07.2023 </t>
  </si>
  <si>
    <t xml:space="preserve">Дополнительное соглашение от 27.12.2024 №5/5/5/5/3/1/3/1 </t>
  </si>
  <si>
    <t xml:space="preserve"> </t>
  </si>
  <si>
    <t>29.10.2026</t>
  </si>
  <si>
    <t>29.10.2027</t>
  </si>
  <si>
    <t>27.10.2028</t>
  </si>
  <si>
    <t xml:space="preserve">Договор о предоставлении бюджетного кредита от 15.12.2017 №26/17 </t>
  </si>
  <si>
    <t xml:space="preserve">Дополнительное соглашение (реструктуризация кредита ) №1 от 26.02.2018 </t>
  </si>
  <si>
    <t xml:space="preserve">Дополнительное соглашение ( реструктуризация кредита) №4/4/4/4/2/2 от 28.07.2023 </t>
  </si>
  <si>
    <t xml:space="preserve">Договор о предоставлении бюджетного кредита от 26.12.2017 №42/17 </t>
  </si>
  <si>
    <t xml:space="preserve">Дополнительное соглашение (реструктуризация долга) №1 от 26.02.2018 </t>
  </si>
  <si>
    <t xml:space="preserve">Договор о предоставлении бюджетного кредита от 09.12.2020 №01/20 </t>
  </si>
  <si>
    <t xml:space="preserve">дополнительное соглашение №1 о переносе срока погашения бюджетного кредита от 27.07.2022г </t>
  </si>
  <si>
    <t xml:space="preserve">дополнительное соглашение № 2 о проведении реструктуризации от 11.08.2023г </t>
  </si>
  <si>
    <t xml:space="preserve">Дополнительное соглашение от 27.12.2024 №3/1 </t>
  </si>
  <si>
    <t>27.11.2026</t>
  </si>
  <si>
    <t>29.11.2027</t>
  </si>
  <si>
    <t>29.11.2028</t>
  </si>
  <si>
    <t xml:space="preserve">Договор о предоставлении бюджетного кредита от 11.12.2020 №09/20 </t>
  </si>
  <si>
    <t xml:space="preserve">Дополнительное соглашение (перенос срока погашения) №1 от 01.08.2022г. </t>
  </si>
  <si>
    <t xml:space="preserve">Договор о предоставлении бюджетного кредита от 14.12.2020 №13/20 </t>
  </si>
  <si>
    <t xml:space="preserve">Дополнительное Соглашение от 22.07.2022 № 1 </t>
  </si>
  <si>
    <t xml:space="preserve">Дополнительное Соглашение от 07.08.2023 № 2/2 </t>
  </si>
  <si>
    <t xml:space="preserve">Дополнительное Соглашение от 27.12.2024 № 3/1/3/1 </t>
  </si>
  <si>
    <t xml:space="preserve">Договор о предоставлении бюджетного кредита от 08.04.2021 №06/21 </t>
  </si>
  <si>
    <t>03.04.2026</t>
  </si>
  <si>
    <t xml:space="preserve">Договор о предоставлении бюджетного кредита от 08.04.2021 №07/21 </t>
  </si>
  <si>
    <t xml:space="preserve">Дополнительное соглашение от 27.12.2024 № 5/5/5/5/3/1/3/1 </t>
  </si>
  <si>
    <t xml:space="preserve">Договор о предоставлении бюджетного кредита от 07.10.2021 №24/21 </t>
  </si>
  <si>
    <t>02.10.2026</t>
  </si>
  <si>
    <t>04.10.2027</t>
  </si>
  <si>
    <t>04.10.2028</t>
  </si>
  <si>
    <t xml:space="preserve">Договор о предоставлении бюджетного кредита от 27.12.2021 №42/21 </t>
  </si>
  <si>
    <t xml:space="preserve">Дополнительноеь соглашение от 22.07.2022 №1 </t>
  </si>
  <si>
    <t xml:space="preserve">дополнительное соглашение от 27.12.2024 №3/1/3/1 </t>
  </si>
  <si>
    <t>18.12.2026</t>
  </si>
  <si>
    <t>20.12.2027</t>
  </si>
  <si>
    <t>20.12.2028</t>
  </si>
  <si>
    <t xml:space="preserve">Договор о предоставлении бюджетного кредита от 27.06.2023 №1/23д </t>
  </si>
  <si>
    <t>26.06.2026</t>
  </si>
  <si>
    <t>25.06.2027</t>
  </si>
  <si>
    <t>26.06.2028</t>
  </si>
  <si>
    <t xml:space="preserve">Договор о предоставлении бюджетного кредита от 18.09.2024 №1/24 </t>
  </si>
  <si>
    <t>19.10.2028</t>
  </si>
  <si>
    <t xml:space="preserve">Дополнительное Соглашение от 27.12.2024 №3/1/3/1 </t>
  </si>
  <si>
    <t>14.09.2029</t>
  </si>
  <si>
    <t xml:space="preserve">Договор о предоставлении бюджетного кредита от 03.03.2026 №1/26д </t>
  </si>
  <si>
    <t>04.03.2026</t>
  </si>
  <si>
    <t>26.02.2030</t>
  </si>
  <si>
    <t>26.02.2031</t>
  </si>
  <si>
    <t>государственные гарантии</t>
  </si>
  <si>
    <t>в том числе, без права регрессного требования</t>
  </si>
  <si>
    <t>в том числе, с правом регрессного требования</t>
  </si>
  <si>
    <t xml:space="preserve">Начальник финансового управления </t>
  </si>
  <si>
    <t>(подпись)</t>
  </si>
  <si>
    <t>(расшифровка подписи)</t>
  </si>
  <si>
    <t>М.П.</t>
  </si>
  <si>
    <t>Т.Л.Маскайкина</t>
  </si>
  <si>
    <t>Нач. отдела бюджетного учета и отчетности</t>
  </si>
  <si>
    <t>Ю.С.Тарасова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</si>
</sst>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р_._-"/>
    <numFmt numFmtId="165" formatCode="_-* #,##0.00_р_._-"/>
  </numFmts>
  <fonts count="28" x14ac:knownFonts="1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b/>
      <i/>
      <sz val="11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sz val="8"/>
      <color rgb="FF000000"/>
      <name val="Arial Cyr"/>
    </font>
    <font>
      <sz val="8"/>
      <color rgb="FFFF0000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10"/>
      <color rgb="FF000000"/>
      <name val="Arial Cyr"/>
    </font>
    <font>
      <b/>
      <sz val="11"/>
      <color rgb="FF000000"/>
      <name val="Calibri"/>
      <scheme val="minor"/>
    </font>
    <font>
      <sz val="7"/>
      <color rgb="FF000000"/>
      <name val="Times New Roman"/>
    </font>
    <font>
      <i/>
      <sz val="8"/>
      <color rgb="FF000000"/>
      <name val="Arial Cyr"/>
    </font>
    <font>
      <b/>
      <u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Arial Cyr"/>
    </font>
    <font>
      <b/>
      <u/>
      <sz val="14"/>
      <color rgb="FF000000"/>
      <name val="Times New Roman"/>
      <family val="1"/>
      <charset val="204"/>
    </font>
    <font>
      <sz val="14"/>
      <color rgb="FF00000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C4BD97"/>
      </patternFill>
    </fill>
    <fill>
      <patternFill patternType="solid">
        <fgColor rgb="FF99CCFF"/>
      </patternFill>
    </fill>
    <fill>
      <patternFill patternType="solid">
        <fgColor rgb="FFEEECE1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0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5" fillId="0" borderId="1"/>
    <xf numFmtId="0" fontId="6" fillId="0" borderId="2">
      <alignment horizontal="center" vertical="center" shrinkToFit="1"/>
    </xf>
    <xf numFmtId="0" fontId="5" fillId="0" borderId="1">
      <alignment horizontal="center"/>
    </xf>
    <xf numFmtId="0" fontId="5" fillId="0" borderId="3">
      <alignment horizontal="center"/>
    </xf>
    <xf numFmtId="0" fontId="7" fillId="0" borderId="1">
      <alignment horizontal="center" wrapText="1"/>
    </xf>
    <xf numFmtId="0" fontId="8" fillId="0" borderId="1">
      <alignment vertical="center"/>
    </xf>
    <xf numFmtId="0" fontId="8" fillId="0" borderId="1"/>
    <xf numFmtId="0" fontId="9" fillId="0" borderId="1"/>
    <xf numFmtId="0" fontId="8" fillId="0" borderId="4">
      <alignment horizontal="center" vertical="center" wrapText="1"/>
    </xf>
    <xf numFmtId="0" fontId="8" fillId="0" borderId="5">
      <alignment horizontal="center"/>
    </xf>
    <xf numFmtId="0" fontId="8" fillId="0" borderId="6">
      <alignment horizontal="center"/>
    </xf>
    <xf numFmtId="49" fontId="10" fillId="0" borderId="1"/>
    <xf numFmtId="0" fontId="8" fillId="0" borderId="4">
      <alignment horizontal="left" wrapText="1"/>
    </xf>
    <xf numFmtId="4" fontId="8" fillId="0" borderId="5">
      <alignment horizontal="right" vertical="center" shrinkToFit="1"/>
    </xf>
    <xf numFmtId="0" fontId="8" fillId="0" borderId="4">
      <alignment horizontal="left"/>
    </xf>
    <xf numFmtId="0" fontId="8" fillId="0" borderId="5">
      <alignment horizontal="left"/>
    </xf>
    <xf numFmtId="164" fontId="8" fillId="0" borderId="1"/>
    <xf numFmtId="0" fontId="8" fillId="0" borderId="2">
      <alignment horizontal="right"/>
    </xf>
    <xf numFmtId="0" fontId="8" fillId="0" borderId="5">
      <alignment horizontal="center" vertical="center" wrapText="1"/>
    </xf>
    <xf numFmtId="0" fontId="8" fillId="0" borderId="5">
      <alignment horizontal="center" vertical="center"/>
    </xf>
    <xf numFmtId="0" fontId="8" fillId="0" borderId="7">
      <alignment horizontal="center" vertical="center" wrapText="1"/>
    </xf>
    <xf numFmtId="0" fontId="8" fillId="0" borderId="8">
      <alignment horizontal="center" vertical="center" wrapText="1"/>
    </xf>
    <xf numFmtId="0" fontId="11" fillId="0" borderId="5">
      <alignment horizontal="center"/>
    </xf>
    <xf numFmtId="0" fontId="11" fillId="0" borderId="6">
      <alignment horizontal="center"/>
    </xf>
    <xf numFmtId="0" fontId="12" fillId="2" borderId="4">
      <alignment horizontal="left" wrapText="1"/>
    </xf>
    <xf numFmtId="165" fontId="12" fillId="2" borderId="5">
      <alignment horizontal="center" vertical="center" shrinkToFit="1"/>
    </xf>
    <xf numFmtId="165" fontId="12" fillId="2" borderId="5">
      <alignment horizontal="center" vertical="center"/>
    </xf>
    <xf numFmtId="165" fontId="13" fillId="2" borderId="5">
      <alignment horizontal="center" vertical="center"/>
    </xf>
    <xf numFmtId="0" fontId="14" fillId="2" borderId="1"/>
    <xf numFmtId="0" fontId="15" fillId="0" borderId="1"/>
    <xf numFmtId="0" fontId="12" fillId="3" borderId="4">
      <alignment horizontal="left" wrapText="1"/>
    </xf>
    <xf numFmtId="165" fontId="12" fillId="3" borderId="5">
      <alignment horizontal="center" vertical="center" shrinkToFit="1"/>
    </xf>
    <xf numFmtId="165" fontId="8" fillId="3" borderId="5">
      <alignment horizontal="center" vertical="center"/>
    </xf>
    <xf numFmtId="165" fontId="16" fillId="3" borderId="5">
      <alignment horizontal="center" vertical="center"/>
    </xf>
    <xf numFmtId="165" fontId="12" fillId="3" borderId="5">
      <alignment horizontal="center" vertical="center"/>
    </xf>
    <xf numFmtId="0" fontId="8" fillId="4" borderId="8">
      <alignment horizontal="left" vertical="top" wrapText="1"/>
    </xf>
    <xf numFmtId="165" fontId="8" fillId="4" borderId="8">
      <alignment horizontal="center" vertical="center" shrinkToFit="1"/>
    </xf>
    <xf numFmtId="0" fontId="8" fillId="4" borderId="8">
      <alignment horizontal="left" vertical="center" wrapText="1"/>
    </xf>
    <xf numFmtId="0" fontId="1" fillId="4" borderId="1">
      <alignment vertical="center"/>
    </xf>
    <xf numFmtId="0" fontId="3" fillId="0" borderId="1">
      <alignment horizontal="center" vertical="center" shrinkToFit="1"/>
    </xf>
    <xf numFmtId="0" fontId="8" fillId="0" borderId="10">
      <alignment horizontal="left" vertical="top" wrapText="1"/>
    </xf>
    <xf numFmtId="165" fontId="8" fillId="0" borderId="10">
      <alignment horizontal="center" vertical="center"/>
    </xf>
    <xf numFmtId="0" fontId="8" fillId="0" borderId="10">
      <alignment horizontal="left" vertical="center" wrapText="1"/>
    </xf>
    <xf numFmtId="165" fontId="8" fillId="0" borderId="10">
      <alignment horizontal="center" vertical="center" shrinkToFit="1"/>
    </xf>
    <xf numFmtId="165" fontId="16" fillId="0" borderId="10">
      <alignment horizontal="center" vertical="center"/>
    </xf>
    <xf numFmtId="0" fontId="1" fillId="0" borderId="12">
      <alignment horizontal="center" vertical="center" shrinkToFit="1"/>
    </xf>
    <xf numFmtId="165" fontId="16" fillId="0" borderId="1">
      <alignment horizontal="center" vertical="center" shrinkToFit="1"/>
    </xf>
    <xf numFmtId="165" fontId="8" fillId="2" borderId="5">
      <alignment horizontal="center" vertical="center"/>
    </xf>
    <xf numFmtId="165" fontId="16" fillId="2" borderId="5">
      <alignment horizontal="center" vertical="center"/>
    </xf>
    <xf numFmtId="0" fontId="5" fillId="0" borderId="3"/>
    <xf numFmtId="0" fontId="17" fillId="0" borderId="3">
      <alignment horizontal="left" vertical="justify"/>
    </xf>
    <xf numFmtId="0" fontId="9" fillId="0" borderId="3"/>
    <xf numFmtId="0" fontId="17" fillId="0" borderId="1">
      <alignment horizontal="left" vertical="justify"/>
    </xf>
    <xf numFmtId="0" fontId="4" fillId="0" borderId="1"/>
    <xf numFmtId="0" fontId="4" fillId="0" borderId="2"/>
    <xf numFmtId="0" fontId="12" fillId="0" borderId="2"/>
    <xf numFmtId="0" fontId="12" fillId="0" borderId="1"/>
    <xf numFmtId="0" fontId="8" fillId="0" borderId="2"/>
    <xf numFmtId="0" fontId="5" fillId="0" borderId="2"/>
    <xf numFmtId="0" fontId="14" fillId="0" borderId="1"/>
    <xf numFmtId="0" fontId="18" fillId="0" borderId="2">
      <alignment horizontal="left"/>
    </xf>
    <xf numFmtId="0" fontId="18" fillId="0" borderId="1"/>
    <xf numFmtId="0" fontId="18" fillId="0" borderId="2"/>
    <xf numFmtId="0" fontId="19" fillId="0" borderId="2"/>
    <xf numFmtId="0" fontId="5" fillId="0" borderId="2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5" borderId="1"/>
    <xf numFmtId="0" fontId="20" fillId="0" borderId="1"/>
    <xf numFmtId="0" fontId="8" fillId="0" borderId="4">
      <alignment horizontal="center" vertical="center"/>
    </xf>
    <xf numFmtId="165" fontId="8" fillId="0" borderId="10">
      <alignment horizontal="center" vertical="center" wrapText="1"/>
    </xf>
    <xf numFmtId="0" fontId="7" fillId="0" borderId="1">
      <alignment horizontal="center"/>
    </xf>
  </cellStyleXfs>
  <cellXfs count="92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/>
    <xf numFmtId="0" fontId="3" fillId="0" borderId="1" xfId="3" applyProtection="1"/>
    <xf numFmtId="0" fontId="5" fillId="0" borderId="1" xfId="5" applyProtection="1"/>
    <xf numFmtId="0" fontId="5" fillId="0" borderId="1" xfId="7" applyProtection="1">
      <alignment horizontal="center"/>
    </xf>
    <xf numFmtId="0" fontId="8" fillId="0" borderId="1" xfId="10" applyProtection="1">
      <alignment vertical="center"/>
    </xf>
    <xf numFmtId="0" fontId="8" fillId="0" borderId="1" xfId="11" applyProtection="1"/>
    <xf numFmtId="0" fontId="9" fillId="0" borderId="1" xfId="12" applyProtection="1"/>
    <xf numFmtId="49" fontId="10" fillId="0" borderId="1" xfId="16" applyNumberFormat="1" applyProtection="1"/>
    <xf numFmtId="164" fontId="8" fillId="0" borderId="1" xfId="21" applyNumberFormat="1" applyProtection="1"/>
    <xf numFmtId="0" fontId="8" fillId="0" borderId="5" xfId="23" applyProtection="1">
      <alignment horizontal="center" vertical="center" wrapText="1"/>
    </xf>
    <xf numFmtId="0" fontId="8" fillId="0" borderId="8" xfId="26" applyProtection="1">
      <alignment horizontal="center" vertical="center" wrapText="1"/>
    </xf>
    <xf numFmtId="0" fontId="11" fillId="0" borderId="5" xfId="27" applyProtection="1">
      <alignment horizontal="center"/>
    </xf>
    <xf numFmtId="0" fontId="11" fillId="0" borderId="6" xfId="28" applyProtection="1">
      <alignment horizontal="center"/>
    </xf>
    <xf numFmtId="0" fontId="12" fillId="2" borderId="4" xfId="29" applyProtection="1">
      <alignment horizontal="left" wrapText="1"/>
    </xf>
    <xf numFmtId="165" fontId="12" fillId="2" borderId="5" xfId="30" applyNumberFormat="1" applyProtection="1">
      <alignment horizontal="center" vertical="center" shrinkToFit="1"/>
    </xf>
    <xf numFmtId="165" fontId="12" fillId="2" borderId="5" xfId="31" applyNumberFormat="1" applyProtection="1">
      <alignment horizontal="center" vertical="center"/>
    </xf>
    <xf numFmtId="165" fontId="13" fillId="2" borderId="5" xfId="32" applyNumberFormat="1" applyProtection="1">
      <alignment horizontal="center" vertical="center"/>
    </xf>
    <xf numFmtId="0" fontId="14" fillId="2" borderId="1" xfId="33" applyProtection="1"/>
    <xf numFmtId="0" fontId="15" fillId="0" borderId="1" xfId="34" applyProtection="1"/>
    <xf numFmtId="0" fontId="12" fillId="3" borderId="4" xfId="35" applyProtection="1">
      <alignment horizontal="left" wrapText="1"/>
    </xf>
    <xf numFmtId="165" fontId="12" fillId="3" borderId="5" xfId="36" applyNumberFormat="1" applyProtection="1">
      <alignment horizontal="center" vertical="center" shrinkToFit="1"/>
    </xf>
    <xf numFmtId="165" fontId="8" fillId="3" borderId="5" xfId="37" applyNumberFormat="1" applyProtection="1">
      <alignment horizontal="center" vertical="center"/>
    </xf>
    <xf numFmtId="165" fontId="16" fillId="3" borderId="5" xfId="38" applyNumberFormat="1" applyProtection="1">
      <alignment horizontal="center" vertical="center"/>
    </xf>
    <xf numFmtId="165" fontId="12" fillId="3" borderId="5" xfId="39" applyNumberFormat="1" applyProtection="1">
      <alignment horizontal="center" vertical="center"/>
    </xf>
    <xf numFmtId="0" fontId="8" fillId="4" borderId="8" xfId="40" applyProtection="1">
      <alignment horizontal="left" vertical="top" wrapText="1"/>
    </xf>
    <xf numFmtId="165" fontId="8" fillId="4" borderId="8" xfId="41" applyNumberFormat="1" applyProtection="1">
      <alignment horizontal="center" vertical="center" shrinkToFit="1"/>
    </xf>
    <xf numFmtId="0" fontId="8" fillId="4" borderId="8" xfId="42" applyProtection="1">
      <alignment horizontal="left" vertical="center" wrapText="1"/>
    </xf>
    <xf numFmtId="0" fontId="1" fillId="4" borderId="1" xfId="43" applyProtection="1">
      <alignment vertical="center"/>
    </xf>
    <xf numFmtId="0" fontId="3" fillId="0" borderId="1" xfId="44" applyProtection="1">
      <alignment horizontal="center" vertical="center" shrinkToFit="1"/>
    </xf>
    <xf numFmtId="0" fontId="8" fillId="0" borderId="10" xfId="45" applyProtection="1">
      <alignment horizontal="left" vertical="top" wrapText="1"/>
    </xf>
    <xf numFmtId="165" fontId="8" fillId="0" borderId="10" xfId="46" applyNumberFormat="1" applyProtection="1">
      <alignment horizontal="center" vertical="center"/>
    </xf>
    <xf numFmtId="0" fontId="8" fillId="0" borderId="10" xfId="47" applyProtection="1">
      <alignment horizontal="left" vertical="center" wrapText="1"/>
    </xf>
    <xf numFmtId="165" fontId="8" fillId="0" borderId="10" xfId="48" applyNumberFormat="1" applyProtection="1">
      <alignment horizontal="center" vertical="center" shrinkToFit="1"/>
    </xf>
    <xf numFmtId="165" fontId="16" fillId="0" borderId="10" xfId="49" applyNumberFormat="1" applyProtection="1">
      <alignment horizontal="center" vertical="center"/>
    </xf>
    <xf numFmtId="0" fontId="1" fillId="0" borderId="12" xfId="50" applyProtection="1">
      <alignment horizontal="center" vertical="center" shrinkToFit="1"/>
    </xf>
    <xf numFmtId="165" fontId="16" fillId="0" borderId="1" xfId="51" applyNumberFormat="1" applyProtection="1">
      <alignment horizontal="center" vertical="center" shrinkToFit="1"/>
    </xf>
    <xf numFmtId="165" fontId="8" fillId="2" borderId="5" xfId="52" applyNumberFormat="1" applyProtection="1">
      <alignment horizontal="center" vertical="center"/>
    </xf>
    <xf numFmtId="165" fontId="16" fillId="2" borderId="5" xfId="53" applyNumberFormat="1" applyProtection="1">
      <alignment horizontal="center" vertical="center"/>
    </xf>
    <xf numFmtId="0" fontId="5" fillId="0" borderId="3" xfId="54" applyProtection="1"/>
    <xf numFmtId="0" fontId="17" fillId="0" borderId="3" xfId="55" applyProtection="1">
      <alignment horizontal="left" vertical="justify"/>
    </xf>
    <xf numFmtId="0" fontId="9" fillId="0" borderId="3" xfId="56" applyProtection="1"/>
    <xf numFmtId="0" fontId="17" fillId="0" borderId="1" xfId="57" applyProtection="1">
      <alignment horizontal="left" vertical="justify"/>
    </xf>
    <xf numFmtId="0" fontId="23" fillId="0" borderId="1" xfId="58" applyNumberFormat="1" applyFont="1" applyProtection="1"/>
    <xf numFmtId="0" fontId="23" fillId="0" borderId="2" xfId="59" applyNumberFormat="1" applyFont="1" applyProtection="1"/>
    <xf numFmtId="0" fontId="23" fillId="0" borderId="2" xfId="60" applyNumberFormat="1" applyFont="1" applyProtection="1"/>
    <xf numFmtId="0" fontId="23" fillId="0" borderId="1" xfId="61" applyNumberFormat="1" applyFont="1" applyProtection="1"/>
    <xf numFmtId="0" fontId="25" fillId="0" borderId="1" xfId="64" applyNumberFormat="1" applyFont="1" applyProtection="1"/>
    <xf numFmtId="0" fontId="24" fillId="0" borderId="1" xfId="61" applyNumberFormat="1" applyFont="1" applyProtection="1"/>
    <xf numFmtId="0" fontId="24" fillId="0" borderId="1" xfId="58" applyNumberFormat="1" applyFont="1" applyProtection="1"/>
    <xf numFmtId="0" fontId="24" fillId="0" borderId="1" xfId="11" applyNumberFormat="1" applyFont="1" applyProtection="1"/>
    <xf numFmtId="0" fontId="24" fillId="0" borderId="1" xfId="5" applyNumberFormat="1" applyFont="1" applyProtection="1"/>
    <xf numFmtId="0" fontId="26" fillId="0" borderId="2" xfId="65" applyNumberFormat="1" applyFont="1" applyProtection="1">
      <alignment horizontal="left"/>
    </xf>
    <xf numFmtId="0" fontId="26" fillId="0" borderId="1" xfId="66" applyNumberFormat="1" applyFont="1" applyProtection="1"/>
    <xf numFmtId="0" fontId="27" fillId="0" borderId="1" xfId="1" applyNumberFormat="1" applyFont="1" applyProtection="1"/>
    <xf numFmtId="0" fontId="8" fillId="0" borderId="5" xfId="20" applyProtection="1">
      <alignment horizontal="left"/>
    </xf>
    <xf numFmtId="0" fontId="8" fillId="0" borderId="5" xfId="20">
      <alignment horizontal="left"/>
    </xf>
    <xf numFmtId="4" fontId="8" fillId="0" borderId="5" xfId="18" applyNumberFormat="1" applyProtection="1">
      <alignment horizontal="right" vertical="center" shrinkToFit="1"/>
    </xf>
    <xf numFmtId="4" fontId="8" fillId="0" borderId="5" xfId="18">
      <alignment horizontal="right" vertical="center" shrinkToFit="1"/>
    </xf>
    <xf numFmtId="0" fontId="8" fillId="0" borderId="4" xfId="19" applyProtection="1">
      <alignment horizontal="left"/>
    </xf>
    <xf numFmtId="0" fontId="8" fillId="0" borderId="4" xfId="19">
      <alignment horizontal="left"/>
    </xf>
    <xf numFmtId="0" fontId="2" fillId="0" borderId="1" xfId="2" applyProtection="1">
      <alignment horizontal="center"/>
    </xf>
    <xf numFmtId="0" fontId="2" fillId="0" borderId="1" xfId="2">
      <alignment horizontal="center"/>
    </xf>
    <xf numFmtId="0" fontId="4" fillId="0" borderId="1" xfId="4" applyProtection="1">
      <alignment horizontal="center"/>
    </xf>
    <xf numFmtId="0" fontId="4" fillId="0" borderId="1" xfId="4">
      <alignment horizontal="center"/>
    </xf>
    <xf numFmtId="0" fontId="6" fillId="0" borderId="2" xfId="6" applyProtection="1">
      <alignment horizontal="center" vertical="center" shrinkToFit="1"/>
    </xf>
    <xf numFmtId="0" fontId="6" fillId="0" borderId="2" xfId="6">
      <alignment horizontal="center" vertical="center" shrinkToFit="1"/>
    </xf>
    <xf numFmtId="0" fontId="5" fillId="0" borderId="3" xfId="8" applyProtection="1">
      <alignment horizontal="center"/>
    </xf>
    <xf numFmtId="0" fontId="5" fillId="0" borderId="3" xfId="8">
      <alignment horizontal="center"/>
    </xf>
    <xf numFmtId="0" fontId="7" fillId="0" borderId="1" xfId="9" applyProtection="1">
      <alignment horizontal="center" wrapText="1"/>
    </xf>
    <xf numFmtId="0" fontId="7" fillId="0" borderId="1" xfId="9">
      <alignment horizontal="center" wrapText="1"/>
    </xf>
    <xf numFmtId="0" fontId="8" fillId="0" borderId="4" xfId="13" applyProtection="1">
      <alignment horizontal="center" vertical="center" wrapText="1"/>
    </xf>
    <xf numFmtId="0" fontId="8" fillId="0" borderId="4" xfId="13">
      <alignment horizontal="center" vertical="center" wrapText="1"/>
    </xf>
    <xf numFmtId="0" fontId="8" fillId="0" borderId="5" xfId="14" applyProtection="1">
      <alignment horizontal="center"/>
    </xf>
    <xf numFmtId="0" fontId="8" fillId="0" borderId="5" xfId="14">
      <alignment horizontal="center"/>
    </xf>
    <xf numFmtId="0" fontId="8" fillId="0" borderId="6" xfId="15" applyProtection="1">
      <alignment horizontal="center"/>
    </xf>
    <xf numFmtId="0" fontId="8" fillId="0" borderId="6" xfId="15">
      <alignment horizontal="center"/>
    </xf>
    <xf numFmtId="0" fontId="8" fillId="0" borderId="4" xfId="17" applyProtection="1">
      <alignment horizontal="left" wrapText="1"/>
    </xf>
    <xf numFmtId="0" fontId="8" fillId="0" borderId="4" xfId="17">
      <alignment horizontal="left" wrapText="1"/>
    </xf>
    <xf numFmtId="0" fontId="8" fillId="0" borderId="2" xfId="22" applyProtection="1">
      <alignment horizontal="right"/>
    </xf>
    <xf numFmtId="0" fontId="8" fillId="0" borderId="2" xfId="22">
      <alignment horizontal="right"/>
    </xf>
    <xf numFmtId="0" fontId="8" fillId="0" borderId="5" xfId="24" applyProtection="1">
      <alignment horizontal="center" vertical="center"/>
    </xf>
    <xf numFmtId="0" fontId="8" fillId="0" borderId="5" xfId="24">
      <alignment horizontal="center" vertical="center"/>
    </xf>
    <xf numFmtId="0" fontId="8" fillId="0" borderId="5" xfId="23" applyProtection="1">
      <alignment horizontal="center" vertical="center" wrapText="1"/>
    </xf>
    <xf numFmtId="0" fontId="8" fillId="0" borderId="5" xfId="23">
      <alignment horizontal="center" vertical="center" wrapText="1"/>
    </xf>
    <xf numFmtId="0" fontId="8" fillId="0" borderId="7" xfId="25" applyProtection="1">
      <alignment horizontal="center" vertical="center" wrapText="1"/>
    </xf>
    <xf numFmtId="0" fontId="8" fillId="0" borderId="7" xfId="25">
      <alignment horizontal="center" vertical="center" wrapText="1"/>
    </xf>
    <xf numFmtId="0" fontId="8" fillId="4" borderId="9" xfId="40" applyBorder="1" applyProtection="1">
      <alignment horizontal="left" vertical="top" wrapText="1"/>
    </xf>
    <xf numFmtId="0" fontId="8" fillId="4" borderId="11" xfId="40" applyBorder="1" applyProtection="1">
      <alignment horizontal="left" vertical="top" wrapText="1"/>
    </xf>
    <xf numFmtId="0" fontId="8" fillId="4" borderId="13" xfId="40" applyBorder="1" applyProtection="1">
      <alignment horizontal="left" vertical="top" wrapText="1"/>
    </xf>
    <xf numFmtId="0" fontId="24" fillId="0" borderId="2" xfId="59" applyNumberFormat="1" applyFont="1" applyAlignment="1" applyProtection="1">
      <alignment horizontal="center"/>
    </xf>
  </cellXfs>
  <cellStyles count="80">
    <cellStyle name="br" xfId="72"/>
    <cellStyle name="col" xfId="71"/>
    <cellStyle name="st74" xfId="9"/>
    <cellStyle name="st75" xfId="13"/>
    <cellStyle name="st76" xfId="17"/>
    <cellStyle name="st77" xfId="32"/>
    <cellStyle name="st78" xfId="34"/>
    <cellStyle name="style0" xfId="73"/>
    <cellStyle name="td" xfId="74"/>
    <cellStyle name="tr" xfId="70"/>
    <cellStyle name="xl21" xfId="75"/>
    <cellStyle name="xl22" xfId="1"/>
    <cellStyle name="xl23" xfId="5"/>
    <cellStyle name="xl24" xfId="10"/>
    <cellStyle name="xl25" xfId="11"/>
    <cellStyle name="xl26" xfId="23"/>
    <cellStyle name="xl27" xfId="27"/>
    <cellStyle name="xl28" xfId="29"/>
    <cellStyle name="xl29" xfId="35"/>
    <cellStyle name="xl30" xfId="40"/>
    <cellStyle name="xl31" xfId="45"/>
    <cellStyle name="xl32" xfId="54"/>
    <cellStyle name="xl33" xfId="58"/>
    <cellStyle name="xl34" xfId="64"/>
    <cellStyle name="xl35" xfId="76"/>
    <cellStyle name="xl36" xfId="7"/>
    <cellStyle name="xl37" xfId="30"/>
    <cellStyle name="xl38" xfId="36"/>
    <cellStyle name="xl39" xfId="41"/>
    <cellStyle name="xl40" xfId="46"/>
    <cellStyle name="xl41" xfId="55"/>
    <cellStyle name="xl42" xfId="57"/>
    <cellStyle name="xl43" xfId="59"/>
    <cellStyle name="xl44" xfId="24"/>
    <cellStyle name="xl45" xfId="61"/>
    <cellStyle name="xl46" xfId="26"/>
    <cellStyle name="xl47" xfId="52"/>
    <cellStyle name="xl48" xfId="37"/>
    <cellStyle name="xl49" xfId="42"/>
    <cellStyle name="xl50" xfId="47"/>
    <cellStyle name="xl51" xfId="48"/>
    <cellStyle name="xl52" xfId="60"/>
    <cellStyle name="xl53" xfId="77"/>
    <cellStyle name="xl54" xfId="19"/>
    <cellStyle name="xl55" xfId="20"/>
    <cellStyle name="xl56" xfId="56"/>
    <cellStyle name="xl57" xfId="3"/>
    <cellStyle name="xl58" xfId="12"/>
    <cellStyle name="xl59" xfId="65"/>
    <cellStyle name="xl60" xfId="21"/>
    <cellStyle name="xl61" xfId="78"/>
    <cellStyle name="xl62" xfId="66"/>
    <cellStyle name="xl63" xfId="28"/>
    <cellStyle name="xl64" xfId="53"/>
    <cellStyle name="xl65" xfId="38"/>
    <cellStyle name="xl66" xfId="67"/>
    <cellStyle name="xl67" xfId="15"/>
    <cellStyle name="xl68" xfId="18"/>
    <cellStyle name="xl69" xfId="25"/>
    <cellStyle name="xl70" xfId="31"/>
    <cellStyle name="xl71" xfId="39"/>
    <cellStyle name="xl72" xfId="62"/>
    <cellStyle name="xl73" xfId="68"/>
    <cellStyle name="xl74" xfId="63"/>
    <cellStyle name="xl75" xfId="6"/>
    <cellStyle name="xl76" xfId="8"/>
    <cellStyle name="xl77" xfId="69"/>
    <cellStyle name="xl78" xfId="14"/>
    <cellStyle name="xl79" xfId="16"/>
    <cellStyle name="xl80" xfId="49"/>
    <cellStyle name="xl81" xfId="2"/>
    <cellStyle name="xl82" xfId="4"/>
    <cellStyle name="xl83" xfId="79"/>
    <cellStyle name="xl84" xfId="22"/>
    <cellStyle name="xl85" xfId="33"/>
    <cellStyle name="xl86" xfId="43"/>
    <cellStyle name="xl87" xfId="50"/>
    <cellStyle name="xl88" xfId="51"/>
    <cellStyle name="xl89" xfId="4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1"/>
  <sheetViews>
    <sheetView showGridLines="0" showZeros="0" tabSelected="1" view="pageBreakPreview" topLeftCell="A13" zoomScale="85" zoomScaleNormal="85" zoomScaleSheetLayoutView="85" zoomScalePageLayoutView="85" workbookViewId="0">
      <selection activeCell="A22" sqref="A22:A24"/>
    </sheetView>
  </sheetViews>
  <sheetFormatPr defaultColWidth="9.109375" defaultRowHeight="14.4" x14ac:dyDescent="0.3"/>
  <cols>
    <col min="1" max="1" width="32.77734375" style="1" customWidth="1"/>
    <col min="2" max="2" width="16" style="1" customWidth="1"/>
    <col min="3" max="3" width="8.33203125" style="1" customWidth="1"/>
    <col min="4" max="4" width="7.33203125" style="1" customWidth="1"/>
    <col min="5" max="5" width="7.5546875" style="1" customWidth="1"/>
    <col min="6" max="6" width="8.88671875" style="1" customWidth="1"/>
    <col min="7" max="7" width="12.44140625" style="1" customWidth="1"/>
    <col min="8" max="8" width="7.33203125" style="1" customWidth="1"/>
    <col min="9" max="9" width="7.5546875" style="1" customWidth="1"/>
    <col min="10" max="10" width="11.33203125" style="1" customWidth="1"/>
    <col min="11" max="11" width="12.33203125" style="1" customWidth="1"/>
    <col min="12" max="12" width="13" style="1" customWidth="1"/>
    <col min="13" max="13" width="11.6640625" style="1" customWidth="1"/>
    <col min="14" max="14" width="13.44140625" style="1" customWidth="1"/>
    <col min="15" max="15" width="8.88671875" style="1" customWidth="1"/>
    <col min="16" max="16" width="12.88671875" style="1" customWidth="1"/>
    <col min="17" max="17" width="11.44140625" style="1" customWidth="1"/>
    <col min="18" max="18" width="9.109375" style="1" customWidth="1"/>
    <col min="19" max="19" width="16.5546875" style="1" customWidth="1"/>
    <col min="20" max="20" width="9.88671875" style="1" customWidth="1"/>
    <col min="21" max="21" width="9.6640625" style="1" customWidth="1"/>
    <col min="22" max="22" width="8.77734375" style="1" customWidth="1"/>
    <col min="23" max="26" width="0.109375" style="1" hidden="1" customWidth="1"/>
    <col min="27" max="27" width="12" style="1" customWidth="1"/>
    <col min="28" max="16384" width="9.109375" style="1"/>
  </cols>
  <sheetData>
    <row r="1" spans="1:27" ht="13.8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2"/>
      <c r="P1" s="63"/>
      <c r="Q1" s="63"/>
      <c r="R1" s="63"/>
      <c r="S1" s="63"/>
      <c r="T1" s="63"/>
      <c r="U1" s="63"/>
      <c r="V1" s="63"/>
      <c r="W1" s="2"/>
      <c r="X1" s="3"/>
      <c r="Y1" s="3"/>
      <c r="Z1" s="3"/>
      <c r="AA1" s="3"/>
    </row>
    <row r="2" spans="1:27" ht="13.2" customHeight="1" x14ac:dyDescent="0.3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2"/>
      <c r="X2" s="3"/>
      <c r="Y2" s="3"/>
      <c r="Z2" s="3"/>
      <c r="AA2" s="3"/>
    </row>
    <row r="3" spans="1:27" x14ac:dyDescent="0.3">
      <c r="A3" s="4"/>
      <c r="B3" s="4"/>
      <c r="C3" s="4"/>
      <c r="D3" s="4"/>
      <c r="E3" s="4"/>
      <c r="F3" s="66" t="s">
        <v>1</v>
      </c>
      <c r="G3" s="67"/>
      <c r="H3" s="67"/>
      <c r="I3" s="67"/>
      <c r="J3" s="67"/>
      <c r="K3" s="67"/>
      <c r="L3" s="67"/>
      <c r="M3" s="67"/>
      <c r="N3" s="67"/>
      <c r="O3" s="4"/>
      <c r="P3" s="4"/>
      <c r="Q3" s="4"/>
      <c r="R3" s="4"/>
      <c r="S3" s="4"/>
      <c r="T3" s="4"/>
      <c r="U3" s="4"/>
      <c r="V3" s="4"/>
      <c r="W3" s="2"/>
      <c r="X3" s="3"/>
      <c r="Y3" s="3"/>
      <c r="Z3" s="3"/>
      <c r="AA3" s="3"/>
    </row>
    <row r="4" spans="1:27" ht="13.2" customHeight="1" x14ac:dyDescent="0.3">
      <c r="A4" s="4"/>
      <c r="B4" s="5"/>
      <c r="C4" s="5"/>
      <c r="D4" s="5"/>
      <c r="E4" s="5"/>
      <c r="F4" s="68" t="s">
        <v>2</v>
      </c>
      <c r="G4" s="69"/>
      <c r="H4" s="69"/>
      <c r="I4" s="69"/>
      <c r="J4" s="69"/>
      <c r="K4" s="69"/>
      <c r="L4" s="69"/>
      <c r="M4" s="69"/>
      <c r="N4" s="69"/>
      <c r="O4" s="5"/>
      <c r="P4" s="5"/>
      <c r="Q4" s="5"/>
      <c r="R4" s="5"/>
      <c r="S4" s="5"/>
      <c r="T4" s="5"/>
      <c r="U4" s="5"/>
      <c r="V4" s="5"/>
      <c r="W4" s="2"/>
      <c r="X4" s="3"/>
      <c r="Y4" s="3"/>
      <c r="Z4" s="3"/>
      <c r="AA4" s="3"/>
    </row>
    <row r="5" spans="1:27" ht="15.9" customHeight="1" x14ac:dyDescent="0.3">
      <c r="A5" s="70" t="s">
        <v>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2"/>
      <c r="X5" s="3"/>
      <c r="Y5" s="3"/>
      <c r="Z5" s="3"/>
      <c r="AA5" s="3"/>
    </row>
    <row r="6" spans="1:27" ht="13.2" customHeight="1" x14ac:dyDescent="0.3">
      <c r="A6" s="6"/>
      <c r="B6" s="6"/>
      <c r="C6" s="6"/>
      <c r="D6" s="6"/>
      <c r="E6" s="6"/>
      <c r="F6" s="6"/>
      <c r="G6" s="6"/>
      <c r="H6" s="6"/>
      <c r="I6" s="7"/>
      <c r="J6" s="2"/>
      <c r="K6" s="2"/>
      <c r="L6" s="2"/>
      <c r="M6" s="2"/>
      <c r="N6" s="2"/>
      <c r="O6" s="2"/>
      <c r="P6" s="7" t="s">
        <v>4</v>
      </c>
      <c r="Q6" s="7"/>
      <c r="R6" s="7"/>
      <c r="S6" s="8"/>
      <c r="T6" s="8"/>
      <c r="U6" s="8"/>
      <c r="V6" s="8"/>
      <c r="W6" s="2"/>
      <c r="X6" s="3"/>
      <c r="Y6" s="3"/>
      <c r="Z6" s="3"/>
      <c r="AA6" s="3"/>
    </row>
    <row r="7" spans="1:27" ht="15.15" customHeight="1" x14ac:dyDescent="0.3">
      <c r="A7" s="72" t="s">
        <v>5</v>
      </c>
      <c r="B7" s="73"/>
      <c r="C7" s="73"/>
      <c r="D7" s="73"/>
      <c r="E7" s="73"/>
      <c r="F7" s="73"/>
      <c r="G7" s="73"/>
      <c r="H7" s="73"/>
      <c r="I7" s="74" t="s">
        <v>6</v>
      </c>
      <c r="J7" s="75"/>
      <c r="K7" s="75"/>
      <c r="L7" s="75"/>
      <c r="M7" s="75"/>
      <c r="N7" s="75"/>
      <c r="O7" s="75"/>
      <c r="P7" s="75"/>
      <c r="Q7" s="7"/>
      <c r="R7" s="7"/>
      <c r="S7" s="8"/>
      <c r="T7" s="8"/>
      <c r="U7" s="8"/>
      <c r="V7" s="8"/>
      <c r="W7" s="2"/>
      <c r="X7" s="3"/>
      <c r="Y7" s="3"/>
      <c r="Z7" s="3"/>
      <c r="AA7" s="3"/>
    </row>
    <row r="8" spans="1:27" ht="13.2" customHeight="1" x14ac:dyDescent="0.3">
      <c r="A8" s="73"/>
      <c r="B8" s="73"/>
      <c r="C8" s="73"/>
      <c r="D8" s="73"/>
      <c r="E8" s="73"/>
      <c r="F8" s="73"/>
      <c r="G8" s="73"/>
      <c r="H8" s="73"/>
      <c r="I8" s="76" t="s">
        <v>7</v>
      </c>
      <c r="J8" s="77"/>
      <c r="K8" s="77"/>
      <c r="L8" s="77"/>
      <c r="M8" s="74" t="s">
        <v>8</v>
      </c>
      <c r="N8" s="75"/>
      <c r="O8" s="75"/>
      <c r="P8" s="75"/>
      <c r="Q8" s="9"/>
      <c r="R8" s="7"/>
      <c r="S8" s="8"/>
      <c r="T8" s="8"/>
      <c r="U8" s="8"/>
      <c r="V8" s="8"/>
      <c r="W8" s="2"/>
      <c r="X8" s="3"/>
      <c r="Y8" s="3"/>
      <c r="Z8" s="3"/>
      <c r="AA8" s="3"/>
    </row>
    <row r="9" spans="1:27" ht="15.15" customHeight="1" x14ac:dyDescent="0.3">
      <c r="A9" s="78" t="s">
        <v>9</v>
      </c>
      <c r="B9" s="79"/>
      <c r="C9" s="79"/>
      <c r="D9" s="79"/>
      <c r="E9" s="79"/>
      <c r="F9" s="79"/>
      <c r="G9" s="79"/>
      <c r="H9" s="79"/>
      <c r="I9" s="58">
        <v>101781.87</v>
      </c>
      <c r="J9" s="59"/>
      <c r="K9" s="59"/>
      <c r="L9" s="59"/>
      <c r="M9" s="58">
        <v>144390.88</v>
      </c>
      <c r="N9" s="59"/>
      <c r="O9" s="59"/>
      <c r="P9" s="59"/>
      <c r="Q9" s="7"/>
      <c r="R9" s="7"/>
      <c r="S9" s="8"/>
      <c r="T9" s="8"/>
      <c r="U9" s="8"/>
      <c r="V9" s="8"/>
      <c r="W9" s="2"/>
      <c r="X9" s="3"/>
      <c r="Y9" s="3"/>
      <c r="Z9" s="3"/>
      <c r="AA9" s="3"/>
    </row>
    <row r="10" spans="1:27" ht="13.2" customHeight="1" x14ac:dyDescent="0.3">
      <c r="A10" s="60" t="s">
        <v>10</v>
      </c>
      <c r="B10" s="61"/>
      <c r="C10" s="61"/>
      <c r="D10" s="61"/>
      <c r="E10" s="61"/>
      <c r="F10" s="61"/>
      <c r="G10" s="61"/>
      <c r="H10" s="61"/>
      <c r="I10" s="58">
        <v>0</v>
      </c>
      <c r="J10" s="59"/>
      <c r="K10" s="59"/>
      <c r="L10" s="59"/>
      <c r="M10" s="58"/>
      <c r="N10" s="59"/>
      <c r="O10" s="59"/>
      <c r="P10" s="59"/>
      <c r="Q10" s="7"/>
      <c r="R10" s="7"/>
      <c r="S10" s="8"/>
      <c r="T10" s="8"/>
      <c r="U10" s="8"/>
      <c r="V10" s="8"/>
      <c r="W10" s="2"/>
      <c r="X10" s="3"/>
      <c r="Y10" s="3"/>
      <c r="Z10" s="3"/>
      <c r="AA10" s="3"/>
    </row>
    <row r="11" spans="1:27" ht="13.2" customHeight="1" x14ac:dyDescent="0.3">
      <c r="A11" s="56" t="s">
        <v>11</v>
      </c>
      <c r="B11" s="57"/>
      <c r="C11" s="57"/>
      <c r="D11" s="57"/>
      <c r="E11" s="57"/>
      <c r="F11" s="57"/>
      <c r="G11" s="57"/>
      <c r="H11" s="57"/>
      <c r="I11" s="58">
        <v>36191</v>
      </c>
      <c r="J11" s="59"/>
      <c r="K11" s="59"/>
      <c r="L11" s="59"/>
      <c r="M11" s="58"/>
      <c r="N11" s="59"/>
      <c r="O11" s="59"/>
      <c r="P11" s="59"/>
      <c r="Q11" s="7"/>
      <c r="R11" s="7"/>
      <c r="S11" s="8"/>
      <c r="T11" s="8"/>
      <c r="U11" s="8"/>
      <c r="V11" s="8"/>
      <c r="W11" s="2"/>
      <c r="X11" s="3"/>
      <c r="Y11" s="3"/>
      <c r="Z11" s="3"/>
      <c r="AA11" s="3"/>
    </row>
    <row r="12" spans="1:27" ht="13.2" customHeight="1" x14ac:dyDescent="0.3">
      <c r="A12" s="56" t="s">
        <v>12</v>
      </c>
      <c r="B12" s="57"/>
      <c r="C12" s="57"/>
      <c r="D12" s="57"/>
      <c r="E12" s="57"/>
      <c r="F12" s="57"/>
      <c r="G12" s="57"/>
      <c r="H12" s="57"/>
      <c r="I12" s="58">
        <v>0</v>
      </c>
      <c r="J12" s="59"/>
      <c r="K12" s="59"/>
      <c r="L12" s="59"/>
      <c r="M12" s="58"/>
      <c r="N12" s="59"/>
      <c r="O12" s="59"/>
      <c r="P12" s="59"/>
      <c r="Q12" s="7"/>
      <c r="R12" s="7"/>
      <c r="S12" s="8"/>
      <c r="T12" s="8"/>
      <c r="U12" s="8"/>
      <c r="V12" s="8"/>
      <c r="W12" s="2"/>
      <c r="X12" s="3"/>
      <c r="Y12" s="3"/>
      <c r="Z12" s="3"/>
      <c r="AA12" s="3"/>
    </row>
    <row r="13" spans="1:27" ht="13.2" customHeight="1" x14ac:dyDescent="0.3">
      <c r="A13" s="56" t="s">
        <v>13</v>
      </c>
      <c r="B13" s="57"/>
      <c r="C13" s="57"/>
      <c r="D13" s="57"/>
      <c r="E13" s="57"/>
      <c r="F13" s="57"/>
      <c r="G13" s="57"/>
      <c r="H13" s="57"/>
      <c r="I13" s="58">
        <v>36191</v>
      </c>
      <c r="J13" s="59"/>
      <c r="K13" s="59"/>
      <c r="L13" s="59"/>
      <c r="M13" s="58"/>
      <c r="N13" s="59"/>
      <c r="O13" s="59"/>
      <c r="P13" s="59"/>
      <c r="Q13" s="7"/>
      <c r="R13" s="7"/>
      <c r="S13" s="8"/>
      <c r="T13" s="8"/>
      <c r="U13" s="8"/>
      <c r="V13" s="8"/>
      <c r="W13" s="2"/>
      <c r="X13" s="3"/>
      <c r="Y13" s="3"/>
      <c r="Z13" s="3"/>
      <c r="AA13" s="3"/>
    </row>
    <row r="14" spans="1:27" ht="13.2" customHeight="1" x14ac:dyDescent="0.3">
      <c r="A14" s="56" t="s">
        <v>14</v>
      </c>
      <c r="B14" s="57"/>
      <c r="C14" s="57"/>
      <c r="D14" s="57"/>
      <c r="E14" s="57"/>
      <c r="F14" s="57"/>
      <c r="G14" s="57"/>
      <c r="H14" s="57"/>
      <c r="I14" s="58">
        <v>0</v>
      </c>
      <c r="J14" s="59"/>
      <c r="K14" s="59"/>
      <c r="L14" s="59"/>
      <c r="M14" s="58"/>
      <c r="N14" s="59"/>
      <c r="O14" s="59"/>
      <c r="P14" s="59"/>
      <c r="Q14" s="7"/>
      <c r="R14" s="7"/>
      <c r="S14" s="8"/>
      <c r="T14" s="8"/>
      <c r="U14" s="8"/>
      <c r="V14" s="8"/>
      <c r="W14" s="2"/>
      <c r="X14" s="3"/>
      <c r="Y14" s="3"/>
      <c r="Z14" s="3"/>
      <c r="AA14" s="3"/>
    </row>
    <row r="15" spans="1:27" ht="13.2" customHeight="1" x14ac:dyDescent="0.3">
      <c r="A15" s="60" t="s">
        <v>15</v>
      </c>
      <c r="B15" s="61"/>
      <c r="C15" s="61"/>
      <c r="D15" s="61"/>
      <c r="E15" s="61"/>
      <c r="F15" s="61"/>
      <c r="G15" s="61"/>
      <c r="H15" s="61"/>
      <c r="I15" s="58">
        <v>1834.91</v>
      </c>
      <c r="J15" s="59"/>
      <c r="K15" s="59"/>
      <c r="L15" s="59"/>
      <c r="M15" s="58">
        <v>379.54</v>
      </c>
      <c r="N15" s="59"/>
      <c r="O15" s="59"/>
      <c r="P15" s="59"/>
      <c r="Q15" s="7"/>
      <c r="R15" s="7"/>
      <c r="S15" s="8"/>
      <c r="T15" s="8"/>
      <c r="U15" s="8"/>
      <c r="V15" s="8"/>
      <c r="W15" s="2"/>
      <c r="X15" s="3"/>
      <c r="Y15" s="3"/>
      <c r="Z15" s="3"/>
      <c r="AA15" s="3"/>
    </row>
    <row r="16" spans="1:27" ht="13.5" customHeight="1" x14ac:dyDescent="0.3">
      <c r="A16" s="60" t="s">
        <v>16</v>
      </c>
      <c r="B16" s="61"/>
      <c r="C16" s="61"/>
      <c r="D16" s="61"/>
      <c r="E16" s="61"/>
      <c r="F16" s="61"/>
      <c r="G16" s="61"/>
      <c r="H16" s="61"/>
      <c r="I16" s="58">
        <v>0</v>
      </c>
      <c r="J16" s="59"/>
      <c r="K16" s="59"/>
      <c r="L16" s="59"/>
      <c r="M16" s="58"/>
      <c r="N16" s="59"/>
      <c r="O16" s="59"/>
      <c r="P16" s="59"/>
      <c r="Q16" s="10"/>
      <c r="R16" s="10"/>
      <c r="S16" s="10"/>
      <c r="T16" s="10"/>
      <c r="U16" s="10"/>
      <c r="V16" s="8"/>
      <c r="W16" s="2"/>
      <c r="X16" s="3"/>
      <c r="Y16" s="3"/>
      <c r="Z16" s="3"/>
      <c r="AA16" s="3"/>
    </row>
    <row r="17" spans="1:27" ht="13.5" customHeight="1" x14ac:dyDescent="0.3">
      <c r="A17" s="60" t="s">
        <v>17</v>
      </c>
      <c r="B17" s="61"/>
      <c r="C17" s="61"/>
      <c r="D17" s="61"/>
      <c r="E17" s="61"/>
      <c r="F17" s="61"/>
      <c r="G17" s="61"/>
      <c r="H17" s="61"/>
      <c r="I17" s="58">
        <v>0</v>
      </c>
      <c r="J17" s="59"/>
      <c r="K17" s="59"/>
      <c r="L17" s="59"/>
      <c r="M17" s="58"/>
      <c r="N17" s="59"/>
      <c r="O17" s="59"/>
      <c r="P17" s="59"/>
      <c r="Q17" s="10"/>
      <c r="R17" s="10"/>
      <c r="S17" s="10"/>
      <c r="T17" s="10"/>
      <c r="U17" s="10"/>
      <c r="V17" s="8"/>
      <c r="W17" s="2"/>
      <c r="X17" s="3"/>
      <c r="Y17" s="3"/>
      <c r="Z17" s="3"/>
      <c r="AA17" s="3"/>
    </row>
    <row r="18" spans="1:27" ht="13.5" customHeight="1" x14ac:dyDescent="0.3">
      <c r="A18" s="60" t="s">
        <v>18</v>
      </c>
      <c r="B18" s="61"/>
      <c r="C18" s="61"/>
      <c r="D18" s="61"/>
      <c r="E18" s="61"/>
      <c r="F18" s="61"/>
      <c r="G18" s="61"/>
      <c r="H18" s="61"/>
      <c r="I18" s="58">
        <v>0</v>
      </c>
      <c r="J18" s="59"/>
      <c r="K18" s="59"/>
      <c r="L18" s="59"/>
      <c r="M18" s="58"/>
      <c r="N18" s="59"/>
      <c r="O18" s="59"/>
      <c r="P18" s="59"/>
      <c r="Q18" s="10"/>
      <c r="R18" s="10"/>
      <c r="S18" s="10"/>
      <c r="T18" s="10"/>
      <c r="U18" s="10"/>
      <c r="V18" s="8"/>
      <c r="W18" s="2"/>
      <c r="X18" s="3"/>
      <c r="Y18" s="3"/>
      <c r="Z18" s="3"/>
      <c r="AA18" s="3"/>
    </row>
    <row r="19" spans="1:27" ht="13.5" customHeight="1" x14ac:dyDescent="0.3">
      <c r="A19" s="60" t="s">
        <v>19</v>
      </c>
      <c r="B19" s="61"/>
      <c r="C19" s="61"/>
      <c r="D19" s="61"/>
      <c r="E19" s="61"/>
      <c r="F19" s="61"/>
      <c r="G19" s="61"/>
      <c r="H19" s="61"/>
      <c r="I19" s="58">
        <v>0</v>
      </c>
      <c r="J19" s="59"/>
      <c r="K19" s="59"/>
      <c r="L19" s="59"/>
      <c r="M19" s="58"/>
      <c r="N19" s="59"/>
      <c r="O19" s="59"/>
      <c r="P19" s="59"/>
      <c r="Q19" s="10"/>
      <c r="R19" s="10"/>
      <c r="S19" s="10"/>
      <c r="T19" s="10"/>
      <c r="U19" s="10"/>
      <c r="V19" s="8"/>
      <c r="W19" s="2"/>
      <c r="X19" s="3"/>
      <c r="Y19" s="3"/>
      <c r="Z19" s="3"/>
      <c r="AA19" s="3"/>
    </row>
    <row r="20" spans="1:27" ht="13.2" customHeight="1" x14ac:dyDescent="0.3">
      <c r="A20" s="7"/>
      <c r="B20" s="7"/>
      <c r="C20" s="7"/>
      <c r="D20" s="7"/>
      <c r="E20" s="7"/>
      <c r="F20" s="7"/>
      <c r="G20" s="7"/>
      <c r="H20" s="7"/>
      <c r="I20" s="10"/>
      <c r="J20" s="10"/>
      <c r="K20" s="10"/>
      <c r="L20" s="10"/>
      <c r="M20" s="10"/>
      <c r="N20" s="10"/>
      <c r="O20" s="10"/>
      <c r="P20" s="7"/>
      <c r="Q20" s="7"/>
      <c r="R20" s="7"/>
      <c r="S20" s="8"/>
      <c r="T20" s="8"/>
      <c r="U20" s="8"/>
      <c r="V20" s="8"/>
      <c r="W20" s="2"/>
      <c r="X20" s="3"/>
      <c r="Y20" s="3"/>
      <c r="Z20" s="3"/>
      <c r="AA20" s="3"/>
    </row>
    <row r="21" spans="1:27" ht="1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0" t="s">
        <v>20</v>
      </c>
      <c r="V21" s="81"/>
      <c r="W21" s="2"/>
      <c r="X21" s="3"/>
      <c r="Y21" s="3"/>
      <c r="Z21" s="3"/>
      <c r="AA21" s="3"/>
    </row>
    <row r="22" spans="1:27" ht="26.25" customHeight="1" x14ac:dyDescent="0.3">
      <c r="A22" s="84" t="s">
        <v>21</v>
      </c>
      <c r="B22" s="82" t="s">
        <v>22</v>
      </c>
      <c r="C22" s="83"/>
      <c r="D22" s="83"/>
      <c r="E22" s="83"/>
      <c r="F22" s="84" t="s">
        <v>23</v>
      </c>
      <c r="G22" s="85"/>
      <c r="H22" s="84" t="s">
        <v>24</v>
      </c>
      <c r="I22" s="84" t="s">
        <v>25</v>
      </c>
      <c r="J22" s="84" t="s">
        <v>26</v>
      </c>
      <c r="K22" s="85"/>
      <c r="L22" s="86" t="s">
        <v>27</v>
      </c>
      <c r="M22" s="84" t="s">
        <v>28</v>
      </c>
      <c r="N22" s="85"/>
      <c r="O22" s="85"/>
      <c r="P22" s="85"/>
      <c r="Q22" s="85"/>
      <c r="R22" s="85"/>
      <c r="S22" s="82" t="s">
        <v>29</v>
      </c>
      <c r="T22" s="83"/>
      <c r="U22" s="83"/>
      <c r="V22" s="83"/>
      <c r="W22" s="2"/>
      <c r="X22" s="3"/>
      <c r="Y22" s="3"/>
      <c r="Z22" s="3"/>
      <c r="AA22" s="3"/>
    </row>
    <row r="23" spans="1:27" ht="30.75" customHeight="1" x14ac:dyDescent="0.3">
      <c r="A23" s="85"/>
      <c r="B23" s="84" t="s">
        <v>30</v>
      </c>
      <c r="C23" s="85"/>
      <c r="D23" s="84" t="s">
        <v>31</v>
      </c>
      <c r="E23" s="85"/>
      <c r="F23" s="85"/>
      <c r="G23" s="85"/>
      <c r="H23" s="85"/>
      <c r="I23" s="85"/>
      <c r="J23" s="85"/>
      <c r="K23" s="85"/>
      <c r="L23" s="87"/>
      <c r="M23" s="84" t="s">
        <v>32</v>
      </c>
      <c r="N23" s="84" t="s">
        <v>33</v>
      </c>
      <c r="O23" s="85"/>
      <c r="P23" s="85"/>
      <c r="Q23" s="85"/>
      <c r="R23" s="85"/>
      <c r="S23" s="84" t="s">
        <v>30</v>
      </c>
      <c r="T23" s="85"/>
      <c r="U23" s="84" t="s">
        <v>31</v>
      </c>
      <c r="V23" s="85"/>
      <c r="W23" s="2"/>
      <c r="X23" s="3"/>
      <c r="Y23" s="3"/>
      <c r="Z23" s="3"/>
      <c r="AA23" s="3"/>
    </row>
    <row r="24" spans="1:27" ht="51.75" customHeight="1" x14ac:dyDescent="0.3">
      <c r="A24" s="85"/>
      <c r="B24" s="11" t="s">
        <v>34</v>
      </c>
      <c r="C24" s="11" t="s">
        <v>35</v>
      </c>
      <c r="D24" s="11" t="s">
        <v>34</v>
      </c>
      <c r="E24" s="11" t="s">
        <v>36</v>
      </c>
      <c r="F24" s="12" t="s">
        <v>32</v>
      </c>
      <c r="G24" s="12" t="s">
        <v>37</v>
      </c>
      <c r="H24" s="85"/>
      <c r="I24" s="85"/>
      <c r="J24" s="11" t="s">
        <v>32</v>
      </c>
      <c r="K24" s="11" t="s">
        <v>38</v>
      </c>
      <c r="L24" s="87"/>
      <c r="M24" s="85"/>
      <c r="N24" s="11" t="s">
        <v>34</v>
      </c>
      <c r="O24" s="11" t="s">
        <v>39</v>
      </c>
      <c r="P24" s="11" t="s">
        <v>40</v>
      </c>
      <c r="Q24" s="11" t="s">
        <v>41</v>
      </c>
      <c r="R24" s="11" t="s">
        <v>42</v>
      </c>
      <c r="S24" s="11" t="s">
        <v>34</v>
      </c>
      <c r="T24" s="11" t="s">
        <v>36</v>
      </c>
      <c r="U24" s="11" t="s">
        <v>34</v>
      </c>
      <c r="V24" s="11" t="s">
        <v>36</v>
      </c>
      <c r="W24" s="2"/>
      <c r="X24" s="3"/>
      <c r="Y24" s="3"/>
      <c r="Z24" s="3"/>
      <c r="AA24" s="3"/>
    </row>
    <row r="25" spans="1:27" ht="13.2" customHeight="1" x14ac:dyDescent="0.3">
      <c r="A25" s="13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3">
        <v>7</v>
      </c>
      <c r="H25" s="13">
        <v>8</v>
      </c>
      <c r="I25" s="13">
        <v>9</v>
      </c>
      <c r="J25" s="14">
        <v>10</v>
      </c>
      <c r="K25" s="14">
        <v>11</v>
      </c>
      <c r="L25" s="14">
        <v>12</v>
      </c>
      <c r="M25" s="13">
        <v>13</v>
      </c>
      <c r="N25" s="13">
        <v>14</v>
      </c>
      <c r="O25" s="13">
        <v>15</v>
      </c>
      <c r="P25" s="13">
        <v>16</v>
      </c>
      <c r="Q25" s="13">
        <v>17</v>
      </c>
      <c r="R25" s="13">
        <v>18</v>
      </c>
      <c r="S25" s="13">
        <v>19</v>
      </c>
      <c r="T25" s="13">
        <v>20</v>
      </c>
      <c r="U25" s="13">
        <v>21</v>
      </c>
      <c r="V25" s="13">
        <v>22</v>
      </c>
      <c r="W25" s="2"/>
      <c r="X25" s="3"/>
      <c r="Y25" s="3"/>
      <c r="Z25" s="3"/>
      <c r="AA25" s="3"/>
    </row>
    <row r="26" spans="1:27" x14ac:dyDescent="0.3">
      <c r="A26" s="15" t="s">
        <v>43</v>
      </c>
      <c r="B26" s="16">
        <v>101781870</v>
      </c>
      <c r="C26" s="16">
        <v>0</v>
      </c>
      <c r="D26" s="16">
        <v>0</v>
      </c>
      <c r="E26" s="16">
        <v>0</v>
      </c>
      <c r="F26" s="17"/>
      <c r="G26" s="16">
        <v>78800000</v>
      </c>
      <c r="H26" s="17"/>
      <c r="I26" s="17"/>
      <c r="J26" s="18"/>
      <c r="K26" s="16">
        <f ca="1">SUMIF(INDIRECT("R[1]C25",FALSE):INDIRECT("R65000C25",FALSE),1,INDIRECT("R[1]C[0]",FALSE):INDIRECT("R65000C[0]",FALSE))</f>
        <v>180581870</v>
      </c>
      <c r="L26" s="17">
        <v>157435.60999999999</v>
      </c>
      <c r="M26" s="17"/>
      <c r="N26" s="16">
        <v>36190990</v>
      </c>
      <c r="O26" s="16">
        <v>0</v>
      </c>
      <c r="P26" s="16">
        <v>157435.60999999999</v>
      </c>
      <c r="Q26" s="16">
        <v>0</v>
      </c>
      <c r="R26" s="16">
        <v>0</v>
      </c>
      <c r="S26" s="16">
        <v>144390880</v>
      </c>
      <c r="T26" s="16">
        <v>0</v>
      </c>
      <c r="U26" s="16">
        <v>0</v>
      </c>
      <c r="V26" s="16">
        <v>0</v>
      </c>
      <c r="W26" s="19"/>
      <c r="X26" s="20"/>
      <c r="Y26" s="20"/>
      <c r="Z26" s="20"/>
      <c r="AA26" s="20"/>
    </row>
    <row r="27" spans="1:27" x14ac:dyDescent="0.3">
      <c r="A27" s="15" t="s">
        <v>33</v>
      </c>
      <c r="B27" s="16">
        <v>0</v>
      </c>
      <c r="C27" s="16">
        <v>0</v>
      </c>
      <c r="D27" s="16">
        <v>0</v>
      </c>
      <c r="E27" s="16">
        <v>0</v>
      </c>
      <c r="F27" s="17"/>
      <c r="G27" s="16">
        <v>0</v>
      </c>
      <c r="H27" s="17"/>
      <c r="I27" s="17"/>
      <c r="J27" s="18"/>
      <c r="K27" s="16">
        <f ca="1">SUMIF(INDIRECT("R[1]C24",FALSE):INDIRECT("R65000C24",FALSE),3,INDIRECT("R[1]C[0]",FALSE):INDIRECT("R65000C[0]",FALSE))</f>
        <v>0</v>
      </c>
      <c r="L27" s="17">
        <v>0</v>
      </c>
      <c r="M27" s="17"/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9"/>
      <c r="X27" s="20"/>
      <c r="Y27" s="20"/>
      <c r="Z27" s="20"/>
      <c r="AA27" s="20"/>
    </row>
    <row r="28" spans="1:27" x14ac:dyDescent="0.3">
      <c r="A28" s="15" t="s">
        <v>44</v>
      </c>
      <c r="B28" s="16">
        <v>0</v>
      </c>
      <c r="C28" s="16">
        <v>0</v>
      </c>
      <c r="D28" s="16">
        <v>0</v>
      </c>
      <c r="E28" s="16">
        <v>0</v>
      </c>
      <c r="F28" s="17"/>
      <c r="G28" s="16">
        <v>0</v>
      </c>
      <c r="H28" s="17"/>
      <c r="I28" s="17"/>
      <c r="J28" s="18"/>
      <c r="K28" s="16">
        <f ca="1">SUMIF(INDIRECT("R[1]C24",FALSE):INDIRECT("R65000C24",FALSE),4,INDIRECT("R[1]C[0]",FALSE):INDIRECT("R65000C[0]",FALSE))</f>
        <v>0</v>
      </c>
      <c r="L28" s="17">
        <v>0</v>
      </c>
      <c r="M28" s="17"/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9"/>
      <c r="X28" s="20"/>
      <c r="Y28" s="20"/>
      <c r="Z28" s="20"/>
      <c r="AA28" s="20"/>
    </row>
    <row r="29" spans="1:27" x14ac:dyDescent="0.3">
      <c r="A29" s="15" t="s">
        <v>45</v>
      </c>
      <c r="B29" s="16">
        <v>0</v>
      </c>
      <c r="C29" s="16">
        <v>0</v>
      </c>
      <c r="D29" s="16">
        <v>0</v>
      </c>
      <c r="E29" s="16">
        <v>0</v>
      </c>
      <c r="F29" s="17"/>
      <c r="G29" s="16">
        <v>0</v>
      </c>
      <c r="H29" s="17"/>
      <c r="I29" s="17"/>
      <c r="J29" s="18"/>
      <c r="K29" s="16">
        <f ca="1">SUMIF(INDIRECT("R[1]C24",FALSE):INDIRECT("R65000C24",FALSE),5,INDIRECT("R[1]C[0]",FALSE):INDIRECT("R65000C[0]",FALSE))</f>
        <v>0</v>
      </c>
      <c r="L29" s="17">
        <v>0</v>
      </c>
      <c r="M29" s="17"/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9"/>
      <c r="X29" s="20"/>
      <c r="Y29" s="20"/>
      <c r="Z29" s="20"/>
      <c r="AA29" s="20"/>
    </row>
    <row r="30" spans="1:27" x14ac:dyDescent="0.3">
      <c r="A30" s="15" t="s">
        <v>46</v>
      </c>
      <c r="B30" s="16">
        <v>101781870</v>
      </c>
      <c r="C30" s="16">
        <v>0</v>
      </c>
      <c r="D30" s="16">
        <v>0</v>
      </c>
      <c r="E30" s="16">
        <v>0</v>
      </c>
      <c r="F30" s="17"/>
      <c r="G30" s="16">
        <v>78800000</v>
      </c>
      <c r="H30" s="17"/>
      <c r="I30" s="17"/>
      <c r="J30" s="18"/>
      <c r="K30" s="16">
        <f ca="1">SUMIF(INDIRECT("R[1]C24",FALSE):INDIRECT("R65000C24",FALSE),6,INDIRECT("R[1]C[0]",FALSE):INDIRECT("R65000C[0]",FALSE))</f>
        <v>180581870</v>
      </c>
      <c r="L30" s="17">
        <v>157435.60999999999</v>
      </c>
      <c r="M30" s="17"/>
      <c r="N30" s="16">
        <v>36190990</v>
      </c>
      <c r="O30" s="16">
        <v>0</v>
      </c>
      <c r="P30" s="16">
        <v>157435.60999999999</v>
      </c>
      <c r="Q30" s="16">
        <v>0</v>
      </c>
      <c r="R30" s="16">
        <v>0</v>
      </c>
      <c r="S30" s="16">
        <v>144390880</v>
      </c>
      <c r="T30" s="16">
        <v>0</v>
      </c>
      <c r="U30" s="16">
        <v>0</v>
      </c>
      <c r="V30" s="16">
        <v>0</v>
      </c>
      <c r="W30" s="19"/>
      <c r="X30" s="20"/>
      <c r="Y30" s="20"/>
      <c r="Z30" s="20"/>
      <c r="AA30" s="20"/>
    </row>
    <row r="31" spans="1:27" ht="25.8" customHeight="1" x14ac:dyDescent="0.3">
      <c r="A31" s="21" t="s">
        <v>47</v>
      </c>
      <c r="B31" s="22">
        <v>101781870</v>
      </c>
      <c r="C31" s="22">
        <v>0</v>
      </c>
      <c r="D31" s="22">
        <v>0</v>
      </c>
      <c r="E31" s="22">
        <v>0</v>
      </c>
      <c r="F31" s="23"/>
      <c r="G31" s="22">
        <v>78800000</v>
      </c>
      <c r="H31" s="23"/>
      <c r="I31" s="23"/>
      <c r="J31" s="24"/>
      <c r="K31" s="22">
        <f ca="1">SUMIF(INDIRECT("R[1]C26",FALSE):INDIRECT("R65000C26",FALSE),"6субъект Российской Федерации (за исключением городов федерального значения)",INDIRECT("R[1]C[0]",FALSE):INDIRECT("R65000C[0]",FALSE))</f>
        <v>180581870</v>
      </c>
      <c r="L31" s="25">
        <v>157435.60999999999</v>
      </c>
      <c r="M31" s="23"/>
      <c r="N31" s="22">
        <v>36190990</v>
      </c>
      <c r="O31" s="22">
        <v>0</v>
      </c>
      <c r="P31" s="22">
        <v>157435.60999999999</v>
      </c>
      <c r="Q31" s="22">
        <v>0</v>
      </c>
      <c r="R31" s="22">
        <v>0</v>
      </c>
      <c r="S31" s="22">
        <v>144390880</v>
      </c>
      <c r="T31" s="22">
        <v>0</v>
      </c>
      <c r="U31" s="22">
        <v>0</v>
      </c>
      <c r="V31" s="22">
        <v>0</v>
      </c>
      <c r="W31" s="19"/>
      <c r="X31" s="3"/>
      <c r="Y31" s="3"/>
      <c r="Z31" s="3"/>
      <c r="AA31" s="3"/>
    </row>
    <row r="32" spans="1:27" ht="22.65" customHeight="1" x14ac:dyDescent="0.3">
      <c r="A32" s="26" t="s">
        <v>48</v>
      </c>
      <c r="B32" s="27">
        <v>2730000</v>
      </c>
      <c r="C32" s="27">
        <v>0</v>
      </c>
      <c r="D32" s="27">
        <v>0</v>
      </c>
      <c r="E32" s="27">
        <v>0</v>
      </c>
      <c r="F32" s="28"/>
      <c r="G32" s="27">
        <v>0</v>
      </c>
      <c r="H32" s="26" t="s">
        <v>49</v>
      </c>
      <c r="I32" s="88" t="s">
        <v>50</v>
      </c>
      <c r="J32" s="28"/>
      <c r="K32" s="27">
        <f ca="1">SUMIF(INDIRECT("R[1]C23",FALSE):INDIRECT("R65000C23",FALSE),7702586,INDIRECT("R[1]C[0]",FALSE):INDIRECT("R65000C[0]",FALSE))</f>
        <v>2730000</v>
      </c>
      <c r="L32" s="27">
        <v>2572.9299999999998</v>
      </c>
      <c r="M32" s="28"/>
      <c r="N32" s="27">
        <v>910000</v>
      </c>
      <c r="O32" s="27">
        <v>0</v>
      </c>
      <c r="P32" s="27">
        <v>2572.9299999999998</v>
      </c>
      <c r="Q32" s="27">
        <v>0</v>
      </c>
      <c r="R32" s="27">
        <v>0</v>
      </c>
      <c r="S32" s="27">
        <v>1820000</v>
      </c>
      <c r="T32" s="27">
        <v>0</v>
      </c>
      <c r="U32" s="27">
        <v>0</v>
      </c>
      <c r="V32" s="27">
        <v>0</v>
      </c>
      <c r="W32" s="29"/>
      <c r="X32" s="3"/>
      <c r="Y32" s="3"/>
      <c r="Z32" s="30" t="s">
        <v>51</v>
      </c>
      <c r="AA32" s="3"/>
    </row>
    <row r="33" spans="1:27" x14ac:dyDescent="0.3">
      <c r="A33" s="31"/>
      <c r="B33" s="32"/>
      <c r="C33" s="32"/>
      <c r="D33" s="32"/>
      <c r="E33" s="32"/>
      <c r="F33" s="33"/>
      <c r="G33" s="34">
        <v>0</v>
      </c>
      <c r="H33" s="33"/>
      <c r="I33" s="89"/>
      <c r="J33" s="33"/>
      <c r="K33" s="34">
        <v>0</v>
      </c>
      <c r="L33" s="34">
        <v>2572.9299999999998</v>
      </c>
      <c r="M33" s="33" t="s">
        <v>52</v>
      </c>
      <c r="N33" s="34">
        <v>910000</v>
      </c>
      <c r="O33" s="34">
        <v>0</v>
      </c>
      <c r="P33" s="34">
        <v>2572.9299999999998</v>
      </c>
      <c r="Q33" s="34">
        <v>0</v>
      </c>
      <c r="R33" s="34">
        <v>0</v>
      </c>
      <c r="S33" s="32">
        <v>0</v>
      </c>
      <c r="T33" s="35">
        <v>0</v>
      </c>
      <c r="U33" s="35">
        <v>0</v>
      </c>
      <c r="V33" s="35">
        <v>0</v>
      </c>
      <c r="W33" s="36">
        <v>7702586</v>
      </c>
      <c r="X33" s="37">
        <v>6</v>
      </c>
      <c r="Y33" s="37">
        <v>1</v>
      </c>
      <c r="Z33" s="3"/>
      <c r="AA33" s="3"/>
    </row>
    <row r="34" spans="1:27" ht="20.399999999999999" x14ac:dyDescent="0.3">
      <c r="A34" s="31" t="s">
        <v>53</v>
      </c>
      <c r="B34" s="32"/>
      <c r="C34" s="32"/>
      <c r="D34" s="32"/>
      <c r="E34" s="32"/>
      <c r="F34" s="33"/>
      <c r="G34" s="34">
        <v>0</v>
      </c>
      <c r="H34" s="33"/>
      <c r="I34" s="89"/>
      <c r="J34" s="33"/>
      <c r="K34" s="34">
        <v>0</v>
      </c>
      <c r="L34" s="34">
        <v>0</v>
      </c>
      <c r="M34" s="33"/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2">
        <v>0</v>
      </c>
      <c r="T34" s="35">
        <v>0</v>
      </c>
      <c r="U34" s="35">
        <v>0</v>
      </c>
      <c r="V34" s="35">
        <v>0</v>
      </c>
      <c r="W34" s="36">
        <v>7702586</v>
      </c>
      <c r="X34" s="37">
        <v>6</v>
      </c>
      <c r="Y34" s="37">
        <v>1</v>
      </c>
      <c r="Z34" s="3"/>
      <c r="AA34" s="3"/>
    </row>
    <row r="35" spans="1:27" x14ac:dyDescent="0.3">
      <c r="A35" s="31" t="s">
        <v>54</v>
      </c>
      <c r="B35" s="32"/>
      <c r="C35" s="32"/>
      <c r="D35" s="32"/>
      <c r="E35" s="32"/>
      <c r="F35" s="33"/>
      <c r="G35" s="34">
        <v>0</v>
      </c>
      <c r="H35" s="33"/>
      <c r="I35" s="89"/>
      <c r="J35" s="33"/>
      <c r="K35" s="34">
        <v>0</v>
      </c>
      <c r="L35" s="34">
        <v>0</v>
      </c>
      <c r="M35" s="33"/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2">
        <v>0</v>
      </c>
      <c r="T35" s="35">
        <v>0</v>
      </c>
      <c r="U35" s="35">
        <v>0</v>
      </c>
      <c r="V35" s="35">
        <v>0</v>
      </c>
      <c r="W35" s="36">
        <v>7702586</v>
      </c>
      <c r="X35" s="37">
        <v>6</v>
      </c>
      <c r="Y35" s="37">
        <v>1</v>
      </c>
      <c r="Z35" s="3"/>
      <c r="AA35" s="3"/>
    </row>
    <row r="36" spans="1:27" ht="20.399999999999999" x14ac:dyDescent="0.3">
      <c r="A36" s="31" t="s">
        <v>55</v>
      </c>
      <c r="B36" s="32"/>
      <c r="C36" s="32"/>
      <c r="D36" s="32"/>
      <c r="E36" s="32"/>
      <c r="F36" s="33"/>
      <c r="G36" s="34">
        <v>0</v>
      </c>
      <c r="H36" s="33"/>
      <c r="I36" s="89"/>
      <c r="J36" s="33"/>
      <c r="K36" s="34">
        <v>0</v>
      </c>
      <c r="L36" s="34">
        <v>0</v>
      </c>
      <c r="M36" s="33"/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2">
        <v>0</v>
      </c>
      <c r="T36" s="35">
        <v>0</v>
      </c>
      <c r="U36" s="35">
        <v>0</v>
      </c>
      <c r="V36" s="35">
        <v>0</v>
      </c>
      <c r="W36" s="36">
        <v>7702586</v>
      </c>
      <c r="X36" s="37">
        <v>6</v>
      </c>
      <c r="Y36" s="37">
        <v>1</v>
      </c>
      <c r="Z36" s="3"/>
      <c r="AA36" s="3"/>
    </row>
    <row r="37" spans="1:27" ht="20.399999999999999" x14ac:dyDescent="0.3">
      <c r="A37" s="31" t="s">
        <v>56</v>
      </c>
      <c r="B37" s="32"/>
      <c r="C37" s="32"/>
      <c r="D37" s="32"/>
      <c r="E37" s="32"/>
      <c r="F37" s="33"/>
      <c r="G37" s="34">
        <v>0</v>
      </c>
      <c r="H37" s="33"/>
      <c r="I37" s="89"/>
      <c r="J37" s="33"/>
      <c r="K37" s="34">
        <v>0</v>
      </c>
      <c r="L37" s="34">
        <v>0</v>
      </c>
      <c r="M37" s="33"/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2">
        <v>0</v>
      </c>
      <c r="T37" s="35">
        <v>0</v>
      </c>
      <c r="U37" s="35">
        <v>0</v>
      </c>
      <c r="V37" s="35">
        <v>0</v>
      </c>
      <c r="W37" s="36">
        <v>7702586</v>
      </c>
      <c r="X37" s="37">
        <v>6</v>
      </c>
      <c r="Y37" s="37">
        <v>1</v>
      </c>
      <c r="Z37" s="3"/>
      <c r="AA37" s="3"/>
    </row>
    <row r="38" spans="1:27" ht="20.399999999999999" x14ac:dyDescent="0.3">
      <c r="A38" s="31" t="s">
        <v>57</v>
      </c>
      <c r="B38" s="32"/>
      <c r="C38" s="32"/>
      <c r="D38" s="32"/>
      <c r="E38" s="32"/>
      <c r="F38" s="33"/>
      <c r="G38" s="34">
        <v>0</v>
      </c>
      <c r="H38" s="33"/>
      <c r="I38" s="89"/>
      <c r="J38" s="33"/>
      <c r="K38" s="34">
        <v>0</v>
      </c>
      <c r="L38" s="34">
        <v>0</v>
      </c>
      <c r="M38" s="33"/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2">
        <v>0</v>
      </c>
      <c r="T38" s="35">
        <v>0</v>
      </c>
      <c r="U38" s="35">
        <v>0</v>
      </c>
      <c r="V38" s="35">
        <v>0</v>
      </c>
      <c r="W38" s="36">
        <v>7702586</v>
      </c>
      <c r="X38" s="37">
        <v>6</v>
      </c>
      <c r="Y38" s="37">
        <v>1</v>
      </c>
      <c r="Z38" s="3"/>
      <c r="AA38" s="3"/>
    </row>
    <row r="39" spans="1:27" x14ac:dyDescent="0.3">
      <c r="A39" s="31" t="s">
        <v>58</v>
      </c>
      <c r="B39" s="32"/>
      <c r="C39" s="32"/>
      <c r="D39" s="32"/>
      <c r="E39" s="32"/>
      <c r="F39" s="33"/>
      <c r="G39" s="34">
        <v>0</v>
      </c>
      <c r="H39" s="33"/>
      <c r="I39" s="89"/>
      <c r="J39" s="33" t="s">
        <v>59</v>
      </c>
      <c r="K39" s="34">
        <v>910000</v>
      </c>
      <c r="L39" s="34">
        <v>0</v>
      </c>
      <c r="M39" s="33"/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2">
        <v>0</v>
      </c>
      <c r="T39" s="35">
        <v>0</v>
      </c>
      <c r="U39" s="35">
        <v>0</v>
      </c>
      <c r="V39" s="35">
        <v>0</v>
      </c>
      <c r="W39" s="36">
        <v>7702586</v>
      </c>
      <c r="X39" s="37">
        <v>6</v>
      </c>
      <c r="Y39" s="37">
        <v>1</v>
      </c>
      <c r="Z39" s="3"/>
      <c r="AA39" s="3"/>
    </row>
    <row r="40" spans="1:27" x14ac:dyDescent="0.3">
      <c r="A40" s="31" t="s">
        <v>58</v>
      </c>
      <c r="B40" s="32"/>
      <c r="C40" s="32"/>
      <c r="D40" s="32"/>
      <c r="E40" s="32"/>
      <c r="F40" s="33"/>
      <c r="G40" s="34">
        <v>0</v>
      </c>
      <c r="H40" s="33"/>
      <c r="I40" s="89"/>
      <c r="J40" s="33" t="s">
        <v>60</v>
      </c>
      <c r="K40" s="34">
        <v>910000</v>
      </c>
      <c r="L40" s="34">
        <v>0</v>
      </c>
      <c r="M40" s="33"/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2">
        <v>0</v>
      </c>
      <c r="T40" s="35">
        <v>0</v>
      </c>
      <c r="U40" s="35">
        <v>0</v>
      </c>
      <c r="V40" s="35">
        <v>0</v>
      </c>
      <c r="W40" s="36">
        <v>7702586</v>
      </c>
      <c r="X40" s="37">
        <v>6</v>
      </c>
      <c r="Y40" s="37">
        <v>1</v>
      </c>
      <c r="Z40" s="3"/>
      <c r="AA40" s="3"/>
    </row>
    <row r="41" spans="1:27" x14ac:dyDescent="0.3">
      <c r="A41" s="31" t="s">
        <v>58</v>
      </c>
      <c r="B41" s="32"/>
      <c r="C41" s="32"/>
      <c r="D41" s="32"/>
      <c r="E41" s="32"/>
      <c r="F41" s="33"/>
      <c r="G41" s="34">
        <v>0</v>
      </c>
      <c r="H41" s="33"/>
      <c r="I41" s="90"/>
      <c r="J41" s="33" t="s">
        <v>61</v>
      </c>
      <c r="K41" s="34">
        <v>910000</v>
      </c>
      <c r="L41" s="34">
        <v>0</v>
      </c>
      <c r="M41" s="33"/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2">
        <v>0</v>
      </c>
      <c r="T41" s="35">
        <v>0</v>
      </c>
      <c r="U41" s="35">
        <v>0</v>
      </c>
      <c r="V41" s="35">
        <v>0</v>
      </c>
      <c r="W41" s="36">
        <v>7702586</v>
      </c>
      <c r="X41" s="37">
        <v>6</v>
      </c>
      <c r="Y41" s="37">
        <v>1</v>
      </c>
      <c r="Z41" s="3"/>
      <c r="AA41" s="3"/>
    </row>
    <row r="42" spans="1:27" ht="22.65" customHeight="1" x14ac:dyDescent="0.3">
      <c r="A42" s="26" t="s">
        <v>62</v>
      </c>
      <c r="B42" s="27">
        <v>1209600</v>
      </c>
      <c r="C42" s="27">
        <v>0</v>
      </c>
      <c r="D42" s="27">
        <v>0</v>
      </c>
      <c r="E42" s="27">
        <v>0</v>
      </c>
      <c r="F42" s="28"/>
      <c r="G42" s="27">
        <v>0</v>
      </c>
      <c r="H42" s="26" t="s">
        <v>49</v>
      </c>
      <c r="I42" s="88" t="s">
        <v>50</v>
      </c>
      <c r="J42" s="28"/>
      <c r="K42" s="27">
        <f ca="1">SUMIF(INDIRECT("R[1]C23",FALSE):INDIRECT("R65000C23",FALSE),7702383,INDIRECT("R[1]C[0]",FALSE):INDIRECT("R65000C[0]",FALSE))</f>
        <v>1209600</v>
      </c>
      <c r="L42" s="27">
        <v>1140.01</v>
      </c>
      <c r="M42" s="28"/>
      <c r="N42" s="27">
        <v>403200</v>
      </c>
      <c r="O42" s="27">
        <v>0</v>
      </c>
      <c r="P42" s="27">
        <v>1140.01</v>
      </c>
      <c r="Q42" s="27">
        <v>0</v>
      </c>
      <c r="R42" s="27">
        <v>0</v>
      </c>
      <c r="S42" s="27">
        <v>806400</v>
      </c>
      <c r="T42" s="27">
        <v>0</v>
      </c>
      <c r="U42" s="27">
        <v>0</v>
      </c>
      <c r="V42" s="27">
        <v>0</v>
      </c>
      <c r="W42" s="29"/>
      <c r="X42" s="3"/>
      <c r="Y42" s="3"/>
      <c r="Z42" s="30" t="s">
        <v>51</v>
      </c>
      <c r="AA42" s="3"/>
    </row>
    <row r="43" spans="1:27" x14ac:dyDescent="0.3">
      <c r="A43" s="31"/>
      <c r="B43" s="32"/>
      <c r="C43" s="32"/>
      <c r="D43" s="32"/>
      <c r="E43" s="32"/>
      <c r="F43" s="33"/>
      <c r="G43" s="34">
        <v>0</v>
      </c>
      <c r="H43" s="33"/>
      <c r="I43" s="89"/>
      <c r="J43" s="33"/>
      <c r="K43" s="34">
        <v>0</v>
      </c>
      <c r="L43" s="34">
        <v>1140.01</v>
      </c>
      <c r="M43" s="33" t="s">
        <v>52</v>
      </c>
      <c r="N43" s="34">
        <v>403200</v>
      </c>
      <c r="O43" s="34">
        <v>0</v>
      </c>
      <c r="P43" s="34">
        <v>1140.01</v>
      </c>
      <c r="Q43" s="34">
        <v>0</v>
      </c>
      <c r="R43" s="34">
        <v>0</v>
      </c>
      <c r="S43" s="32">
        <v>0</v>
      </c>
      <c r="T43" s="35">
        <v>0</v>
      </c>
      <c r="U43" s="35">
        <v>0</v>
      </c>
      <c r="V43" s="35">
        <v>0</v>
      </c>
      <c r="W43" s="36">
        <v>7702383</v>
      </c>
      <c r="X43" s="37">
        <v>6</v>
      </c>
      <c r="Y43" s="37">
        <v>1</v>
      </c>
      <c r="Z43" s="3"/>
      <c r="AA43" s="3"/>
    </row>
    <row r="44" spans="1:27" ht="20.399999999999999" x14ac:dyDescent="0.3">
      <c r="A44" s="31" t="s">
        <v>63</v>
      </c>
      <c r="B44" s="32"/>
      <c r="C44" s="32"/>
      <c r="D44" s="32"/>
      <c r="E44" s="32"/>
      <c r="F44" s="33"/>
      <c r="G44" s="34">
        <v>0</v>
      </c>
      <c r="H44" s="33"/>
      <c r="I44" s="89"/>
      <c r="J44" s="33"/>
      <c r="K44" s="34">
        <v>0</v>
      </c>
      <c r="L44" s="34">
        <v>0</v>
      </c>
      <c r="M44" s="33"/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2">
        <v>0</v>
      </c>
      <c r="T44" s="35">
        <v>0</v>
      </c>
      <c r="U44" s="35">
        <v>0</v>
      </c>
      <c r="V44" s="35">
        <v>0</v>
      </c>
      <c r="W44" s="36">
        <v>7702383</v>
      </c>
      <c r="X44" s="37">
        <v>6</v>
      </c>
      <c r="Y44" s="37">
        <v>1</v>
      </c>
      <c r="Z44" s="3"/>
      <c r="AA44" s="3"/>
    </row>
    <row r="45" spans="1:27" x14ac:dyDescent="0.3">
      <c r="A45" s="31" t="s">
        <v>54</v>
      </c>
      <c r="B45" s="32"/>
      <c r="C45" s="32"/>
      <c r="D45" s="32"/>
      <c r="E45" s="32"/>
      <c r="F45" s="33"/>
      <c r="G45" s="34">
        <v>0</v>
      </c>
      <c r="H45" s="33"/>
      <c r="I45" s="89"/>
      <c r="J45" s="33"/>
      <c r="K45" s="34">
        <v>0</v>
      </c>
      <c r="L45" s="34">
        <v>0</v>
      </c>
      <c r="M45" s="33"/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2">
        <v>0</v>
      </c>
      <c r="T45" s="35">
        <v>0</v>
      </c>
      <c r="U45" s="35">
        <v>0</v>
      </c>
      <c r="V45" s="35">
        <v>0</v>
      </c>
      <c r="W45" s="36">
        <v>7702383</v>
      </c>
      <c r="X45" s="37">
        <v>6</v>
      </c>
      <c r="Y45" s="37">
        <v>1</v>
      </c>
      <c r="Z45" s="3"/>
      <c r="AA45" s="3"/>
    </row>
    <row r="46" spans="1:27" ht="20.399999999999999" x14ac:dyDescent="0.3">
      <c r="A46" s="31" t="s">
        <v>55</v>
      </c>
      <c r="B46" s="32"/>
      <c r="C46" s="32"/>
      <c r="D46" s="32"/>
      <c r="E46" s="32"/>
      <c r="F46" s="33"/>
      <c r="G46" s="34">
        <v>0</v>
      </c>
      <c r="H46" s="33"/>
      <c r="I46" s="89"/>
      <c r="J46" s="33"/>
      <c r="K46" s="34">
        <v>0</v>
      </c>
      <c r="L46" s="34">
        <v>0</v>
      </c>
      <c r="M46" s="33"/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2">
        <v>0</v>
      </c>
      <c r="T46" s="35">
        <v>0</v>
      </c>
      <c r="U46" s="35">
        <v>0</v>
      </c>
      <c r="V46" s="35">
        <v>0</v>
      </c>
      <c r="W46" s="36">
        <v>7702383</v>
      </c>
      <c r="X46" s="37">
        <v>6</v>
      </c>
      <c r="Y46" s="37">
        <v>1</v>
      </c>
      <c r="Z46" s="3"/>
      <c r="AA46" s="3"/>
    </row>
    <row r="47" spans="1:27" ht="20.399999999999999" x14ac:dyDescent="0.3">
      <c r="A47" s="31" t="s">
        <v>64</v>
      </c>
      <c r="B47" s="32"/>
      <c r="C47" s="32"/>
      <c r="D47" s="32"/>
      <c r="E47" s="32"/>
      <c r="F47" s="33"/>
      <c r="G47" s="34">
        <v>0</v>
      </c>
      <c r="H47" s="33"/>
      <c r="I47" s="89"/>
      <c r="J47" s="33"/>
      <c r="K47" s="34">
        <v>0</v>
      </c>
      <c r="L47" s="34">
        <v>0</v>
      </c>
      <c r="M47" s="33"/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2">
        <v>0</v>
      </c>
      <c r="T47" s="35">
        <v>0</v>
      </c>
      <c r="U47" s="35">
        <v>0</v>
      </c>
      <c r="V47" s="35">
        <v>0</v>
      </c>
      <c r="W47" s="36">
        <v>7702383</v>
      </c>
      <c r="X47" s="37">
        <v>6</v>
      </c>
      <c r="Y47" s="37">
        <v>1</v>
      </c>
      <c r="Z47" s="3"/>
      <c r="AA47" s="3"/>
    </row>
    <row r="48" spans="1:27" ht="20.399999999999999" x14ac:dyDescent="0.3">
      <c r="A48" s="31" t="s">
        <v>57</v>
      </c>
      <c r="B48" s="32"/>
      <c r="C48" s="32"/>
      <c r="D48" s="32"/>
      <c r="E48" s="32"/>
      <c r="F48" s="33"/>
      <c r="G48" s="34">
        <v>0</v>
      </c>
      <c r="H48" s="33"/>
      <c r="I48" s="89"/>
      <c r="J48" s="33"/>
      <c r="K48" s="34">
        <v>0</v>
      </c>
      <c r="L48" s="34">
        <v>0</v>
      </c>
      <c r="M48" s="33"/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2">
        <v>0</v>
      </c>
      <c r="T48" s="35">
        <v>0</v>
      </c>
      <c r="U48" s="35">
        <v>0</v>
      </c>
      <c r="V48" s="35">
        <v>0</v>
      </c>
      <c r="W48" s="36">
        <v>7702383</v>
      </c>
      <c r="X48" s="37">
        <v>6</v>
      </c>
      <c r="Y48" s="37">
        <v>1</v>
      </c>
      <c r="Z48" s="3"/>
      <c r="AA48" s="3"/>
    </row>
    <row r="49" spans="1:27" x14ac:dyDescent="0.3">
      <c r="A49" s="31" t="s">
        <v>58</v>
      </c>
      <c r="B49" s="32"/>
      <c r="C49" s="32"/>
      <c r="D49" s="32"/>
      <c r="E49" s="32"/>
      <c r="F49" s="33"/>
      <c r="G49" s="34">
        <v>0</v>
      </c>
      <c r="H49" s="33"/>
      <c r="I49" s="89"/>
      <c r="J49" s="33" t="s">
        <v>59</v>
      </c>
      <c r="K49" s="34">
        <v>403200</v>
      </c>
      <c r="L49" s="34">
        <v>0</v>
      </c>
      <c r="M49" s="33"/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2">
        <v>0</v>
      </c>
      <c r="T49" s="35">
        <v>0</v>
      </c>
      <c r="U49" s="35">
        <v>0</v>
      </c>
      <c r="V49" s="35">
        <v>0</v>
      </c>
      <c r="W49" s="36">
        <v>7702383</v>
      </c>
      <c r="X49" s="37">
        <v>6</v>
      </c>
      <c r="Y49" s="37">
        <v>1</v>
      </c>
      <c r="Z49" s="3"/>
      <c r="AA49" s="3"/>
    </row>
    <row r="50" spans="1:27" x14ac:dyDescent="0.3">
      <c r="A50" s="31" t="s">
        <v>58</v>
      </c>
      <c r="B50" s="32"/>
      <c r="C50" s="32"/>
      <c r="D50" s="32"/>
      <c r="E50" s="32"/>
      <c r="F50" s="33"/>
      <c r="G50" s="34">
        <v>0</v>
      </c>
      <c r="H50" s="33"/>
      <c r="I50" s="89"/>
      <c r="J50" s="33" t="s">
        <v>60</v>
      </c>
      <c r="K50" s="34">
        <v>403200</v>
      </c>
      <c r="L50" s="34">
        <v>0</v>
      </c>
      <c r="M50" s="33"/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2">
        <v>0</v>
      </c>
      <c r="T50" s="35">
        <v>0</v>
      </c>
      <c r="U50" s="35">
        <v>0</v>
      </c>
      <c r="V50" s="35">
        <v>0</v>
      </c>
      <c r="W50" s="36">
        <v>7702383</v>
      </c>
      <c r="X50" s="37">
        <v>6</v>
      </c>
      <c r="Y50" s="37">
        <v>1</v>
      </c>
      <c r="Z50" s="3"/>
      <c r="AA50" s="3"/>
    </row>
    <row r="51" spans="1:27" x14ac:dyDescent="0.3">
      <c r="A51" s="31" t="s">
        <v>58</v>
      </c>
      <c r="B51" s="32"/>
      <c r="C51" s="32"/>
      <c r="D51" s="32"/>
      <c r="E51" s="32"/>
      <c r="F51" s="33"/>
      <c r="G51" s="34">
        <v>0</v>
      </c>
      <c r="H51" s="33"/>
      <c r="I51" s="90"/>
      <c r="J51" s="33" t="s">
        <v>61</v>
      </c>
      <c r="K51" s="34">
        <v>403200</v>
      </c>
      <c r="L51" s="34">
        <v>0</v>
      </c>
      <c r="M51" s="33"/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2">
        <v>0</v>
      </c>
      <c r="T51" s="35">
        <v>0</v>
      </c>
      <c r="U51" s="35">
        <v>0</v>
      </c>
      <c r="V51" s="35">
        <v>0</v>
      </c>
      <c r="W51" s="36">
        <v>7702383</v>
      </c>
      <c r="X51" s="37">
        <v>6</v>
      </c>
      <c r="Y51" s="37">
        <v>1</v>
      </c>
      <c r="Z51" s="3"/>
      <c r="AA51" s="3"/>
    </row>
    <row r="52" spans="1:27" ht="22.65" customHeight="1" x14ac:dyDescent="0.3">
      <c r="A52" s="26" t="s">
        <v>65</v>
      </c>
      <c r="B52" s="27">
        <v>1214850</v>
      </c>
      <c r="C52" s="27">
        <v>0</v>
      </c>
      <c r="D52" s="27">
        <v>0</v>
      </c>
      <c r="E52" s="27">
        <v>0</v>
      </c>
      <c r="F52" s="28"/>
      <c r="G52" s="27">
        <v>0</v>
      </c>
      <c r="H52" s="26" t="s">
        <v>49</v>
      </c>
      <c r="I52" s="88" t="s">
        <v>50</v>
      </c>
      <c r="J52" s="28"/>
      <c r="K52" s="27">
        <f ca="1">SUMIF(INDIRECT("R[1]C23",FALSE):INDIRECT("R65000C23",FALSE),7702555,INDIRECT("R[1]C[0]",FALSE):INDIRECT("R65000C[0]",FALSE))</f>
        <v>1214850</v>
      </c>
      <c r="L52" s="27">
        <v>1144.95</v>
      </c>
      <c r="M52" s="28"/>
      <c r="N52" s="27">
        <v>404950</v>
      </c>
      <c r="O52" s="27">
        <v>0</v>
      </c>
      <c r="P52" s="27">
        <v>1144.95</v>
      </c>
      <c r="Q52" s="27">
        <v>0</v>
      </c>
      <c r="R52" s="27">
        <v>0</v>
      </c>
      <c r="S52" s="27">
        <v>809900</v>
      </c>
      <c r="T52" s="27">
        <v>0</v>
      </c>
      <c r="U52" s="27">
        <v>0</v>
      </c>
      <c r="V52" s="27">
        <v>0</v>
      </c>
      <c r="W52" s="29"/>
      <c r="X52" s="3"/>
      <c r="Y52" s="3"/>
      <c r="Z52" s="30" t="s">
        <v>51</v>
      </c>
      <c r="AA52" s="3"/>
    </row>
    <row r="53" spans="1:27" x14ac:dyDescent="0.3">
      <c r="A53" s="31"/>
      <c r="B53" s="32"/>
      <c r="C53" s="32"/>
      <c r="D53" s="32"/>
      <c r="E53" s="32"/>
      <c r="F53" s="33"/>
      <c r="G53" s="34">
        <v>0</v>
      </c>
      <c r="H53" s="33"/>
      <c r="I53" s="89"/>
      <c r="J53" s="33"/>
      <c r="K53" s="34">
        <v>0</v>
      </c>
      <c r="L53" s="34">
        <v>1144.95</v>
      </c>
      <c r="M53" s="33" t="s">
        <v>52</v>
      </c>
      <c r="N53" s="34">
        <v>404950</v>
      </c>
      <c r="O53" s="34">
        <v>0</v>
      </c>
      <c r="P53" s="34">
        <v>1144.95</v>
      </c>
      <c r="Q53" s="34">
        <v>0</v>
      </c>
      <c r="R53" s="34">
        <v>0</v>
      </c>
      <c r="S53" s="32">
        <v>0</v>
      </c>
      <c r="T53" s="35">
        <v>0</v>
      </c>
      <c r="U53" s="35">
        <v>0</v>
      </c>
      <c r="V53" s="35">
        <v>0</v>
      </c>
      <c r="W53" s="36">
        <v>7702555</v>
      </c>
      <c r="X53" s="37">
        <v>6</v>
      </c>
      <c r="Y53" s="37">
        <v>1</v>
      </c>
      <c r="Z53" s="3"/>
      <c r="AA53" s="3"/>
    </row>
    <row r="54" spans="1:27" ht="20.399999999999999" x14ac:dyDescent="0.3">
      <c r="A54" s="31" t="s">
        <v>66</v>
      </c>
      <c r="B54" s="32"/>
      <c r="C54" s="32"/>
      <c r="D54" s="32"/>
      <c r="E54" s="32"/>
      <c r="F54" s="33"/>
      <c r="G54" s="34">
        <v>0</v>
      </c>
      <c r="H54" s="33"/>
      <c r="I54" s="89"/>
      <c r="J54" s="33"/>
      <c r="K54" s="34">
        <v>0</v>
      </c>
      <c r="L54" s="34">
        <v>0</v>
      </c>
      <c r="M54" s="33"/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2">
        <v>0</v>
      </c>
      <c r="T54" s="35">
        <v>0</v>
      </c>
      <c r="U54" s="35">
        <v>0</v>
      </c>
      <c r="V54" s="35">
        <v>0</v>
      </c>
      <c r="W54" s="36">
        <v>7702555</v>
      </c>
      <c r="X54" s="37">
        <v>6</v>
      </c>
      <c r="Y54" s="37">
        <v>1</v>
      </c>
      <c r="Z54" s="3"/>
      <c r="AA54" s="3"/>
    </row>
    <row r="55" spans="1:27" x14ac:dyDescent="0.3">
      <c r="A55" s="31" t="s">
        <v>54</v>
      </c>
      <c r="B55" s="32"/>
      <c r="C55" s="32"/>
      <c r="D55" s="32"/>
      <c r="E55" s="32"/>
      <c r="F55" s="33"/>
      <c r="G55" s="34">
        <v>0</v>
      </c>
      <c r="H55" s="33"/>
      <c r="I55" s="89"/>
      <c r="J55" s="33"/>
      <c r="K55" s="34">
        <v>0</v>
      </c>
      <c r="L55" s="34">
        <v>0</v>
      </c>
      <c r="M55" s="33"/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2">
        <v>0</v>
      </c>
      <c r="T55" s="35">
        <v>0</v>
      </c>
      <c r="U55" s="35">
        <v>0</v>
      </c>
      <c r="V55" s="35">
        <v>0</v>
      </c>
      <c r="W55" s="36">
        <v>7702555</v>
      </c>
      <c r="X55" s="37">
        <v>6</v>
      </c>
      <c r="Y55" s="37">
        <v>1</v>
      </c>
      <c r="Z55" s="3"/>
      <c r="AA55" s="3"/>
    </row>
    <row r="56" spans="1:27" ht="20.399999999999999" x14ac:dyDescent="0.3">
      <c r="A56" s="31" t="s">
        <v>55</v>
      </c>
      <c r="B56" s="32"/>
      <c r="C56" s="32"/>
      <c r="D56" s="32"/>
      <c r="E56" s="32"/>
      <c r="F56" s="33"/>
      <c r="G56" s="34">
        <v>0</v>
      </c>
      <c r="H56" s="33"/>
      <c r="I56" s="89"/>
      <c r="J56" s="33"/>
      <c r="K56" s="34">
        <v>0</v>
      </c>
      <c r="L56" s="34">
        <v>0</v>
      </c>
      <c r="M56" s="33"/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2">
        <v>0</v>
      </c>
      <c r="T56" s="35">
        <v>0</v>
      </c>
      <c r="U56" s="35">
        <v>0</v>
      </c>
      <c r="V56" s="35">
        <v>0</v>
      </c>
      <c r="W56" s="36">
        <v>7702555</v>
      </c>
      <c r="X56" s="37">
        <v>6</v>
      </c>
      <c r="Y56" s="37">
        <v>1</v>
      </c>
      <c r="Z56" s="3"/>
      <c r="AA56" s="3"/>
    </row>
    <row r="57" spans="1:27" ht="20.399999999999999" x14ac:dyDescent="0.3">
      <c r="A57" s="31" t="s">
        <v>56</v>
      </c>
      <c r="B57" s="32"/>
      <c r="C57" s="32"/>
      <c r="D57" s="32"/>
      <c r="E57" s="32"/>
      <c r="F57" s="33"/>
      <c r="G57" s="34">
        <v>0</v>
      </c>
      <c r="H57" s="33"/>
      <c r="I57" s="89"/>
      <c r="J57" s="33"/>
      <c r="K57" s="34">
        <v>0</v>
      </c>
      <c r="L57" s="34">
        <v>0</v>
      </c>
      <c r="M57" s="33"/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2">
        <v>0</v>
      </c>
      <c r="T57" s="35">
        <v>0</v>
      </c>
      <c r="U57" s="35">
        <v>0</v>
      </c>
      <c r="V57" s="35">
        <v>0</v>
      </c>
      <c r="W57" s="36">
        <v>7702555</v>
      </c>
      <c r="X57" s="37">
        <v>6</v>
      </c>
      <c r="Y57" s="37">
        <v>1</v>
      </c>
      <c r="Z57" s="3"/>
      <c r="AA57" s="3"/>
    </row>
    <row r="58" spans="1:27" ht="20.399999999999999" x14ac:dyDescent="0.3">
      <c r="A58" s="31" t="s">
        <v>57</v>
      </c>
      <c r="B58" s="32"/>
      <c r="C58" s="32"/>
      <c r="D58" s="32"/>
      <c r="E58" s="32"/>
      <c r="F58" s="33"/>
      <c r="G58" s="34">
        <v>0</v>
      </c>
      <c r="H58" s="33"/>
      <c r="I58" s="89"/>
      <c r="J58" s="33"/>
      <c r="K58" s="34">
        <v>0</v>
      </c>
      <c r="L58" s="34">
        <v>0</v>
      </c>
      <c r="M58" s="33"/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2">
        <v>0</v>
      </c>
      <c r="T58" s="35">
        <v>0</v>
      </c>
      <c r="U58" s="35">
        <v>0</v>
      </c>
      <c r="V58" s="35">
        <v>0</v>
      </c>
      <c r="W58" s="36">
        <v>7702555</v>
      </c>
      <c r="X58" s="37">
        <v>6</v>
      </c>
      <c r="Y58" s="37">
        <v>1</v>
      </c>
      <c r="Z58" s="3"/>
      <c r="AA58" s="3"/>
    </row>
    <row r="59" spans="1:27" x14ac:dyDescent="0.3">
      <c r="A59" s="31" t="s">
        <v>58</v>
      </c>
      <c r="B59" s="32"/>
      <c r="C59" s="32"/>
      <c r="D59" s="32"/>
      <c r="E59" s="32"/>
      <c r="F59" s="33"/>
      <c r="G59" s="34">
        <v>0</v>
      </c>
      <c r="H59" s="33"/>
      <c r="I59" s="89"/>
      <c r="J59" s="33" t="s">
        <v>59</v>
      </c>
      <c r="K59" s="34">
        <v>404950</v>
      </c>
      <c r="L59" s="34">
        <v>0</v>
      </c>
      <c r="M59" s="33"/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2">
        <v>0</v>
      </c>
      <c r="T59" s="35">
        <v>0</v>
      </c>
      <c r="U59" s="35">
        <v>0</v>
      </c>
      <c r="V59" s="35">
        <v>0</v>
      </c>
      <c r="W59" s="36">
        <v>7702555</v>
      </c>
      <c r="X59" s="37">
        <v>6</v>
      </c>
      <c r="Y59" s="37">
        <v>1</v>
      </c>
      <c r="Z59" s="3"/>
      <c r="AA59" s="3"/>
    </row>
    <row r="60" spans="1:27" x14ac:dyDescent="0.3">
      <c r="A60" s="31" t="s">
        <v>58</v>
      </c>
      <c r="B60" s="32"/>
      <c r="C60" s="32"/>
      <c r="D60" s="32"/>
      <c r="E60" s="32"/>
      <c r="F60" s="33"/>
      <c r="G60" s="34">
        <v>0</v>
      </c>
      <c r="H60" s="33"/>
      <c r="I60" s="89"/>
      <c r="J60" s="33" t="s">
        <v>60</v>
      </c>
      <c r="K60" s="34">
        <v>404950</v>
      </c>
      <c r="L60" s="34">
        <v>0</v>
      </c>
      <c r="M60" s="33"/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2">
        <v>0</v>
      </c>
      <c r="T60" s="35">
        <v>0</v>
      </c>
      <c r="U60" s="35">
        <v>0</v>
      </c>
      <c r="V60" s="35">
        <v>0</v>
      </c>
      <c r="W60" s="36">
        <v>7702555</v>
      </c>
      <c r="X60" s="37">
        <v>6</v>
      </c>
      <c r="Y60" s="37">
        <v>1</v>
      </c>
      <c r="Z60" s="3"/>
      <c r="AA60" s="3"/>
    </row>
    <row r="61" spans="1:27" x14ac:dyDescent="0.3">
      <c r="A61" s="31" t="s">
        <v>58</v>
      </c>
      <c r="B61" s="32"/>
      <c r="C61" s="32"/>
      <c r="D61" s="32"/>
      <c r="E61" s="32"/>
      <c r="F61" s="33"/>
      <c r="G61" s="34">
        <v>0</v>
      </c>
      <c r="H61" s="33"/>
      <c r="I61" s="90"/>
      <c r="J61" s="33" t="s">
        <v>61</v>
      </c>
      <c r="K61" s="34">
        <v>404950</v>
      </c>
      <c r="L61" s="34">
        <v>0</v>
      </c>
      <c r="M61" s="33"/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2">
        <v>0</v>
      </c>
      <c r="T61" s="35">
        <v>0</v>
      </c>
      <c r="U61" s="35">
        <v>0</v>
      </c>
      <c r="V61" s="35">
        <v>0</v>
      </c>
      <c r="W61" s="36">
        <v>7702555</v>
      </c>
      <c r="X61" s="37">
        <v>6</v>
      </c>
      <c r="Y61" s="37">
        <v>1</v>
      </c>
      <c r="Z61" s="3"/>
      <c r="AA61" s="3"/>
    </row>
    <row r="62" spans="1:27" ht="22.65" customHeight="1" x14ac:dyDescent="0.3">
      <c r="A62" s="26" t="s">
        <v>67</v>
      </c>
      <c r="B62" s="27">
        <v>1440000</v>
      </c>
      <c r="C62" s="27">
        <v>0</v>
      </c>
      <c r="D62" s="27">
        <v>0</v>
      </c>
      <c r="E62" s="27">
        <v>0</v>
      </c>
      <c r="F62" s="28"/>
      <c r="G62" s="27">
        <v>0</v>
      </c>
      <c r="H62" s="26" t="s">
        <v>49</v>
      </c>
      <c r="I62" s="88" t="s">
        <v>50</v>
      </c>
      <c r="J62" s="28"/>
      <c r="K62" s="27">
        <f ca="1">SUMIF(INDIRECT("R[1]C23",FALSE):INDIRECT("R65000C23",FALSE),7702311,INDIRECT("R[1]C[0]",FALSE):INDIRECT("R65000C[0]",FALSE))</f>
        <v>1440000</v>
      </c>
      <c r="L62" s="27">
        <v>1395.28</v>
      </c>
      <c r="M62" s="28"/>
      <c r="N62" s="27">
        <v>480000</v>
      </c>
      <c r="O62" s="27">
        <v>0</v>
      </c>
      <c r="P62" s="27">
        <v>1395.28</v>
      </c>
      <c r="Q62" s="27">
        <v>0</v>
      </c>
      <c r="R62" s="27">
        <v>0</v>
      </c>
      <c r="S62" s="27">
        <v>960000</v>
      </c>
      <c r="T62" s="27">
        <v>0</v>
      </c>
      <c r="U62" s="27">
        <v>0</v>
      </c>
      <c r="V62" s="27">
        <v>0</v>
      </c>
      <c r="W62" s="29"/>
      <c r="X62" s="3"/>
      <c r="Y62" s="3"/>
      <c r="Z62" s="30" t="s">
        <v>51</v>
      </c>
      <c r="AA62" s="3"/>
    </row>
    <row r="63" spans="1:27" x14ac:dyDescent="0.3">
      <c r="A63" s="31"/>
      <c r="B63" s="32"/>
      <c r="C63" s="32"/>
      <c r="D63" s="32"/>
      <c r="E63" s="32"/>
      <c r="F63" s="33"/>
      <c r="G63" s="34">
        <v>0</v>
      </c>
      <c r="H63" s="33"/>
      <c r="I63" s="89"/>
      <c r="J63" s="33"/>
      <c r="K63" s="34">
        <v>0</v>
      </c>
      <c r="L63" s="34">
        <v>1395.28</v>
      </c>
      <c r="M63" s="33" t="s">
        <v>52</v>
      </c>
      <c r="N63" s="34">
        <v>480000</v>
      </c>
      <c r="O63" s="34">
        <v>0</v>
      </c>
      <c r="P63" s="34">
        <v>1395.28</v>
      </c>
      <c r="Q63" s="34">
        <v>0</v>
      </c>
      <c r="R63" s="34">
        <v>0</v>
      </c>
      <c r="S63" s="32">
        <v>0</v>
      </c>
      <c r="T63" s="35">
        <v>0</v>
      </c>
      <c r="U63" s="35">
        <v>0</v>
      </c>
      <c r="V63" s="35">
        <v>0</v>
      </c>
      <c r="W63" s="36">
        <v>7702311</v>
      </c>
      <c r="X63" s="37">
        <v>6</v>
      </c>
      <c r="Y63" s="37">
        <v>1</v>
      </c>
      <c r="Z63" s="3"/>
      <c r="AA63" s="3"/>
    </row>
    <row r="64" spans="1:27" ht="20.399999999999999" x14ac:dyDescent="0.3">
      <c r="A64" s="31" t="s">
        <v>68</v>
      </c>
      <c r="B64" s="32"/>
      <c r="C64" s="32"/>
      <c r="D64" s="32"/>
      <c r="E64" s="32"/>
      <c r="F64" s="33"/>
      <c r="G64" s="34">
        <v>0</v>
      </c>
      <c r="H64" s="33"/>
      <c r="I64" s="89"/>
      <c r="J64" s="33"/>
      <c r="K64" s="34">
        <v>0</v>
      </c>
      <c r="L64" s="34">
        <v>0</v>
      </c>
      <c r="M64" s="33"/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2">
        <v>0</v>
      </c>
      <c r="T64" s="35">
        <v>0</v>
      </c>
      <c r="U64" s="35">
        <v>0</v>
      </c>
      <c r="V64" s="35">
        <v>0</v>
      </c>
      <c r="W64" s="36">
        <v>7702311</v>
      </c>
      <c r="X64" s="37">
        <v>6</v>
      </c>
      <c r="Y64" s="37">
        <v>1</v>
      </c>
      <c r="Z64" s="3"/>
      <c r="AA64" s="3"/>
    </row>
    <row r="65" spans="1:27" ht="20.399999999999999" x14ac:dyDescent="0.3">
      <c r="A65" s="31" t="s">
        <v>69</v>
      </c>
      <c r="B65" s="32"/>
      <c r="C65" s="32"/>
      <c r="D65" s="32"/>
      <c r="E65" s="32"/>
      <c r="F65" s="33"/>
      <c r="G65" s="34">
        <v>0</v>
      </c>
      <c r="H65" s="33"/>
      <c r="I65" s="89"/>
      <c r="J65" s="33"/>
      <c r="K65" s="34">
        <v>0</v>
      </c>
      <c r="L65" s="34">
        <v>0</v>
      </c>
      <c r="M65" s="33"/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2">
        <v>0</v>
      </c>
      <c r="T65" s="35">
        <v>0</v>
      </c>
      <c r="U65" s="35">
        <v>0</v>
      </c>
      <c r="V65" s="35">
        <v>0</v>
      </c>
      <c r="W65" s="36">
        <v>7702311</v>
      </c>
      <c r="X65" s="37">
        <v>6</v>
      </c>
      <c r="Y65" s="37">
        <v>1</v>
      </c>
      <c r="Z65" s="3"/>
      <c r="AA65" s="3"/>
    </row>
    <row r="66" spans="1:27" x14ac:dyDescent="0.3">
      <c r="A66" s="31" t="s">
        <v>70</v>
      </c>
      <c r="B66" s="32"/>
      <c r="C66" s="32"/>
      <c r="D66" s="32"/>
      <c r="E66" s="32"/>
      <c r="F66" s="33"/>
      <c r="G66" s="34">
        <v>0</v>
      </c>
      <c r="H66" s="33"/>
      <c r="I66" s="89"/>
      <c r="J66" s="33"/>
      <c r="K66" s="34">
        <v>0</v>
      </c>
      <c r="L66" s="34">
        <v>0</v>
      </c>
      <c r="M66" s="33"/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2">
        <v>0</v>
      </c>
      <c r="T66" s="35">
        <v>0</v>
      </c>
      <c r="U66" s="35">
        <v>0</v>
      </c>
      <c r="V66" s="35">
        <v>0</v>
      </c>
      <c r="W66" s="36">
        <v>7702311</v>
      </c>
      <c r="X66" s="37">
        <v>6</v>
      </c>
      <c r="Y66" s="37">
        <v>1</v>
      </c>
      <c r="Z66" s="3"/>
      <c r="AA66" s="3"/>
    </row>
    <row r="67" spans="1:27" x14ac:dyDescent="0.3">
      <c r="A67" s="31" t="s">
        <v>58</v>
      </c>
      <c r="B67" s="32"/>
      <c r="C67" s="32"/>
      <c r="D67" s="32"/>
      <c r="E67" s="32"/>
      <c r="F67" s="33"/>
      <c r="G67" s="34">
        <v>0</v>
      </c>
      <c r="H67" s="33"/>
      <c r="I67" s="89"/>
      <c r="J67" s="33" t="s">
        <v>71</v>
      </c>
      <c r="K67" s="34">
        <v>480000</v>
      </c>
      <c r="L67" s="34">
        <v>0</v>
      </c>
      <c r="M67" s="33"/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2">
        <v>0</v>
      </c>
      <c r="T67" s="35">
        <v>0</v>
      </c>
      <c r="U67" s="35">
        <v>0</v>
      </c>
      <c r="V67" s="35">
        <v>0</v>
      </c>
      <c r="W67" s="36">
        <v>7702311</v>
      </c>
      <c r="X67" s="37">
        <v>6</v>
      </c>
      <c r="Y67" s="37">
        <v>1</v>
      </c>
      <c r="Z67" s="3"/>
      <c r="AA67" s="3"/>
    </row>
    <row r="68" spans="1:27" x14ac:dyDescent="0.3">
      <c r="A68" s="31" t="s">
        <v>58</v>
      </c>
      <c r="B68" s="32"/>
      <c r="C68" s="32"/>
      <c r="D68" s="32"/>
      <c r="E68" s="32"/>
      <c r="F68" s="33"/>
      <c r="G68" s="34">
        <v>0</v>
      </c>
      <c r="H68" s="33"/>
      <c r="I68" s="89"/>
      <c r="J68" s="33" t="s">
        <v>72</v>
      </c>
      <c r="K68" s="34">
        <v>480000</v>
      </c>
      <c r="L68" s="34">
        <v>0</v>
      </c>
      <c r="M68" s="33"/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2">
        <v>0</v>
      </c>
      <c r="T68" s="35">
        <v>0</v>
      </c>
      <c r="U68" s="35">
        <v>0</v>
      </c>
      <c r="V68" s="35">
        <v>0</v>
      </c>
      <c r="W68" s="36">
        <v>7702311</v>
      </c>
      <c r="X68" s="37">
        <v>6</v>
      </c>
      <c r="Y68" s="37">
        <v>1</v>
      </c>
      <c r="Z68" s="3"/>
      <c r="AA68" s="3"/>
    </row>
    <row r="69" spans="1:27" x14ac:dyDescent="0.3">
      <c r="A69" s="31" t="s">
        <v>58</v>
      </c>
      <c r="B69" s="32"/>
      <c r="C69" s="32"/>
      <c r="D69" s="32"/>
      <c r="E69" s="32"/>
      <c r="F69" s="33"/>
      <c r="G69" s="34">
        <v>0</v>
      </c>
      <c r="H69" s="33"/>
      <c r="I69" s="90"/>
      <c r="J69" s="33" t="s">
        <v>73</v>
      </c>
      <c r="K69" s="34">
        <v>480000</v>
      </c>
      <c r="L69" s="34">
        <v>0</v>
      </c>
      <c r="M69" s="33"/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2">
        <v>0</v>
      </c>
      <c r="T69" s="35">
        <v>0</v>
      </c>
      <c r="U69" s="35">
        <v>0</v>
      </c>
      <c r="V69" s="35">
        <v>0</v>
      </c>
      <c r="W69" s="36">
        <v>7702311</v>
      </c>
      <c r="X69" s="37">
        <v>6</v>
      </c>
      <c r="Y69" s="37">
        <v>1</v>
      </c>
      <c r="Z69" s="3"/>
      <c r="AA69" s="3"/>
    </row>
    <row r="70" spans="1:27" ht="22.65" customHeight="1" x14ac:dyDescent="0.3">
      <c r="A70" s="26" t="s">
        <v>74</v>
      </c>
      <c r="B70" s="27">
        <v>3240000</v>
      </c>
      <c r="C70" s="27">
        <v>0</v>
      </c>
      <c r="D70" s="27">
        <v>0</v>
      </c>
      <c r="E70" s="27">
        <v>0</v>
      </c>
      <c r="F70" s="28"/>
      <c r="G70" s="27">
        <v>0</v>
      </c>
      <c r="H70" s="26" t="s">
        <v>49</v>
      </c>
      <c r="I70" s="88" t="s">
        <v>50</v>
      </c>
      <c r="J70" s="28"/>
      <c r="K70" s="27">
        <f ca="1">SUMIF(INDIRECT("R[1]C23",FALSE):INDIRECT("R65000C23",FALSE),7702317,INDIRECT("R[1]C[0]",FALSE):INDIRECT("R65000C[0]",FALSE))</f>
        <v>3240000</v>
      </c>
      <c r="L70" s="27">
        <v>3139.4</v>
      </c>
      <c r="M70" s="28"/>
      <c r="N70" s="27">
        <v>1080000</v>
      </c>
      <c r="O70" s="27">
        <v>0</v>
      </c>
      <c r="P70" s="27">
        <v>3139.4</v>
      </c>
      <c r="Q70" s="27">
        <v>0</v>
      </c>
      <c r="R70" s="27">
        <v>0</v>
      </c>
      <c r="S70" s="27">
        <v>2160000</v>
      </c>
      <c r="T70" s="27">
        <v>0</v>
      </c>
      <c r="U70" s="27">
        <v>0</v>
      </c>
      <c r="V70" s="27">
        <v>0</v>
      </c>
      <c r="W70" s="29"/>
      <c r="X70" s="3"/>
      <c r="Y70" s="3"/>
      <c r="Z70" s="30" t="s">
        <v>51</v>
      </c>
      <c r="AA70" s="3"/>
    </row>
    <row r="71" spans="1:27" x14ac:dyDescent="0.3">
      <c r="A71" s="31"/>
      <c r="B71" s="32"/>
      <c r="C71" s="32"/>
      <c r="D71" s="32"/>
      <c r="E71" s="32"/>
      <c r="F71" s="33"/>
      <c r="G71" s="34">
        <v>0</v>
      </c>
      <c r="H71" s="33"/>
      <c r="I71" s="89"/>
      <c r="J71" s="33"/>
      <c r="K71" s="34">
        <v>0</v>
      </c>
      <c r="L71" s="34">
        <v>3139.4</v>
      </c>
      <c r="M71" s="33" t="s">
        <v>52</v>
      </c>
      <c r="N71" s="34">
        <v>1080000</v>
      </c>
      <c r="O71" s="34">
        <v>0</v>
      </c>
      <c r="P71" s="34">
        <v>3139.4</v>
      </c>
      <c r="Q71" s="34">
        <v>0</v>
      </c>
      <c r="R71" s="34">
        <v>0</v>
      </c>
      <c r="S71" s="32">
        <v>0</v>
      </c>
      <c r="T71" s="35">
        <v>0</v>
      </c>
      <c r="U71" s="35">
        <v>0</v>
      </c>
      <c r="V71" s="35">
        <v>0</v>
      </c>
      <c r="W71" s="36">
        <v>7702317</v>
      </c>
      <c r="X71" s="37">
        <v>6</v>
      </c>
      <c r="Y71" s="37">
        <v>1</v>
      </c>
      <c r="Z71" s="3"/>
      <c r="AA71" s="3"/>
    </row>
    <row r="72" spans="1:27" ht="20.399999999999999" x14ac:dyDescent="0.3">
      <c r="A72" s="31" t="s">
        <v>75</v>
      </c>
      <c r="B72" s="32"/>
      <c r="C72" s="32"/>
      <c r="D72" s="32"/>
      <c r="E72" s="32"/>
      <c r="F72" s="33"/>
      <c r="G72" s="34">
        <v>0</v>
      </c>
      <c r="H72" s="33"/>
      <c r="I72" s="89"/>
      <c r="J72" s="33"/>
      <c r="K72" s="34">
        <v>0</v>
      </c>
      <c r="L72" s="34">
        <v>0</v>
      </c>
      <c r="M72" s="33"/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2">
        <v>0</v>
      </c>
      <c r="T72" s="35">
        <v>0</v>
      </c>
      <c r="U72" s="35">
        <v>0</v>
      </c>
      <c r="V72" s="35">
        <v>0</v>
      </c>
      <c r="W72" s="36">
        <v>7702317</v>
      </c>
      <c r="X72" s="37">
        <v>6</v>
      </c>
      <c r="Y72" s="37">
        <v>1</v>
      </c>
      <c r="Z72" s="3"/>
      <c r="AA72" s="3"/>
    </row>
    <row r="73" spans="1:27" ht="20.399999999999999" x14ac:dyDescent="0.3">
      <c r="A73" s="31" t="s">
        <v>56</v>
      </c>
      <c r="B73" s="32"/>
      <c r="C73" s="32"/>
      <c r="D73" s="32"/>
      <c r="E73" s="32"/>
      <c r="F73" s="33"/>
      <c r="G73" s="34">
        <v>0</v>
      </c>
      <c r="H73" s="33"/>
      <c r="I73" s="89"/>
      <c r="J73" s="33"/>
      <c r="K73" s="34">
        <v>0</v>
      </c>
      <c r="L73" s="34">
        <v>0</v>
      </c>
      <c r="M73" s="33"/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2">
        <v>0</v>
      </c>
      <c r="T73" s="35">
        <v>0</v>
      </c>
      <c r="U73" s="35">
        <v>0</v>
      </c>
      <c r="V73" s="35">
        <v>0</v>
      </c>
      <c r="W73" s="36">
        <v>7702317</v>
      </c>
      <c r="X73" s="37">
        <v>6</v>
      </c>
      <c r="Y73" s="37">
        <v>1</v>
      </c>
      <c r="Z73" s="3"/>
      <c r="AA73" s="3"/>
    </row>
    <row r="74" spans="1:27" ht="20.399999999999999" x14ac:dyDescent="0.3">
      <c r="A74" s="31" t="s">
        <v>57</v>
      </c>
      <c r="B74" s="32"/>
      <c r="C74" s="32"/>
      <c r="D74" s="32"/>
      <c r="E74" s="32"/>
      <c r="F74" s="33"/>
      <c r="G74" s="34">
        <v>0</v>
      </c>
      <c r="H74" s="33"/>
      <c r="I74" s="89"/>
      <c r="J74" s="33"/>
      <c r="K74" s="34">
        <v>0</v>
      </c>
      <c r="L74" s="34">
        <v>0</v>
      </c>
      <c r="M74" s="33"/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2">
        <v>0</v>
      </c>
      <c r="T74" s="35">
        <v>0</v>
      </c>
      <c r="U74" s="35">
        <v>0</v>
      </c>
      <c r="V74" s="35">
        <v>0</v>
      </c>
      <c r="W74" s="36">
        <v>7702317</v>
      </c>
      <c r="X74" s="37">
        <v>6</v>
      </c>
      <c r="Y74" s="37">
        <v>1</v>
      </c>
      <c r="Z74" s="3"/>
      <c r="AA74" s="3"/>
    </row>
    <row r="75" spans="1:27" x14ac:dyDescent="0.3">
      <c r="A75" s="31" t="s">
        <v>58</v>
      </c>
      <c r="B75" s="32"/>
      <c r="C75" s="32"/>
      <c r="D75" s="32"/>
      <c r="E75" s="32"/>
      <c r="F75" s="33"/>
      <c r="G75" s="34">
        <v>0</v>
      </c>
      <c r="H75" s="33"/>
      <c r="I75" s="89"/>
      <c r="J75" s="33" t="s">
        <v>71</v>
      </c>
      <c r="K75" s="34">
        <v>1080000</v>
      </c>
      <c r="L75" s="34">
        <v>0</v>
      </c>
      <c r="M75" s="33"/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2">
        <v>0</v>
      </c>
      <c r="T75" s="35">
        <v>0</v>
      </c>
      <c r="U75" s="35">
        <v>0</v>
      </c>
      <c r="V75" s="35">
        <v>0</v>
      </c>
      <c r="W75" s="36">
        <v>7702317</v>
      </c>
      <c r="X75" s="37">
        <v>6</v>
      </c>
      <c r="Y75" s="37">
        <v>1</v>
      </c>
      <c r="Z75" s="3"/>
      <c r="AA75" s="3"/>
    </row>
    <row r="76" spans="1:27" x14ac:dyDescent="0.3">
      <c r="A76" s="31" t="s">
        <v>58</v>
      </c>
      <c r="B76" s="32"/>
      <c r="C76" s="32"/>
      <c r="D76" s="32"/>
      <c r="E76" s="32"/>
      <c r="F76" s="33"/>
      <c r="G76" s="34">
        <v>0</v>
      </c>
      <c r="H76" s="33"/>
      <c r="I76" s="89"/>
      <c r="J76" s="33" t="s">
        <v>72</v>
      </c>
      <c r="K76" s="34">
        <v>1080000</v>
      </c>
      <c r="L76" s="34">
        <v>0</v>
      </c>
      <c r="M76" s="33"/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2">
        <v>0</v>
      </c>
      <c r="T76" s="35">
        <v>0</v>
      </c>
      <c r="U76" s="35">
        <v>0</v>
      </c>
      <c r="V76" s="35">
        <v>0</v>
      </c>
      <c r="W76" s="36">
        <v>7702317</v>
      </c>
      <c r="X76" s="37">
        <v>6</v>
      </c>
      <c r="Y76" s="37">
        <v>1</v>
      </c>
      <c r="Z76" s="3"/>
      <c r="AA76" s="3"/>
    </row>
    <row r="77" spans="1:27" x14ac:dyDescent="0.3">
      <c r="A77" s="31" t="s">
        <v>58</v>
      </c>
      <c r="B77" s="32"/>
      <c r="C77" s="32"/>
      <c r="D77" s="32"/>
      <c r="E77" s="32"/>
      <c r="F77" s="33"/>
      <c r="G77" s="34">
        <v>0</v>
      </c>
      <c r="H77" s="33"/>
      <c r="I77" s="90"/>
      <c r="J77" s="33" t="s">
        <v>73</v>
      </c>
      <c r="K77" s="34">
        <v>1080000</v>
      </c>
      <c r="L77" s="34">
        <v>0</v>
      </c>
      <c r="M77" s="33"/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2">
        <v>0</v>
      </c>
      <c r="T77" s="35">
        <v>0</v>
      </c>
      <c r="U77" s="35">
        <v>0</v>
      </c>
      <c r="V77" s="35">
        <v>0</v>
      </c>
      <c r="W77" s="36">
        <v>7702317</v>
      </c>
      <c r="X77" s="37">
        <v>6</v>
      </c>
      <c r="Y77" s="37">
        <v>1</v>
      </c>
      <c r="Z77" s="3"/>
      <c r="AA77" s="3"/>
    </row>
    <row r="78" spans="1:27" ht="22.65" customHeight="1" x14ac:dyDescent="0.3">
      <c r="A78" s="26" t="s">
        <v>76</v>
      </c>
      <c r="B78" s="27">
        <v>9240000</v>
      </c>
      <c r="C78" s="27">
        <v>0</v>
      </c>
      <c r="D78" s="27">
        <v>0</v>
      </c>
      <c r="E78" s="27">
        <v>0</v>
      </c>
      <c r="F78" s="28"/>
      <c r="G78" s="27">
        <v>0</v>
      </c>
      <c r="H78" s="26" t="s">
        <v>49</v>
      </c>
      <c r="I78" s="88" t="s">
        <v>50</v>
      </c>
      <c r="J78" s="28"/>
      <c r="K78" s="27">
        <f ca="1">SUMIF(INDIRECT("R[1]C23",FALSE):INDIRECT("R65000C23",FALSE),7702457,INDIRECT("R[1]C[0]",FALSE):INDIRECT("R65000C[0]",FALSE))</f>
        <v>9240000</v>
      </c>
      <c r="L78" s="27">
        <v>8953.1</v>
      </c>
      <c r="M78" s="28"/>
      <c r="N78" s="27">
        <v>3080000</v>
      </c>
      <c r="O78" s="27">
        <v>0</v>
      </c>
      <c r="P78" s="27">
        <v>8953.1</v>
      </c>
      <c r="Q78" s="27">
        <v>0</v>
      </c>
      <c r="R78" s="27">
        <v>0</v>
      </c>
      <c r="S78" s="27">
        <v>6160000</v>
      </c>
      <c r="T78" s="27">
        <v>0</v>
      </c>
      <c r="U78" s="27">
        <v>0</v>
      </c>
      <c r="V78" s="27">
        <v>0</v>
      </c>
      <c r="W78" s="29"/>
      <c r="X78" s="3"/>
      <c r="Y78" s="3"/>
      <c r="Z78" s="30" t="s">
        <v>51</v>
      </c>
      <c r="AA78" s="3"/>
    </row>
    <row r="79" spans="1:27" x14ac:dyDescent="0.3">
      <c r="A79" s="31"/>
      <c r="B79" s="32"/>
      <c r="C79" s="32"/>
      <c r="D79" s="32"/>
      <c r="E79" s="32"/>
      <c r="F79" s="33"/>
      <c r="G79" s="34">
        <v>0</v>
      </c>
      <c r="H79" s="33"/>
      <c r="I79" s="89"/>
      <c r="J79" s="33"/>
      <c r="K79" s="34">
        <v>0</v>
      </c>
      <c r="L79" s="34">
        <v>8953.1</v>
      </c>
      <c r="M79" s="33" t="s">
        <v>52</v>
      </c>
      <c r="N79" s="34">
        <v>3080000</v>
      </c>
      <c r="O79" s="34">
        <v>0</v>
      </c>
      <c r="P79" s="34">
        <v>8953.1</v>
      </c>
      <c r="Q79" s="34">
        <v>0</v>
      </c>
      <c r="R79" s="34">
        <v>0</v>
      </c>
      <c r="S79" s="32">
        <v>0</v>
      </c>
      <c r="T79" s="35">
        <v>0</v>
      </c>
      <c r="U79" s="35">
        <v>0</v>
      </c>
      <c r="V79" s="35">
        <v>0</v>
      </c>
      <c r="W79" s="36">
        <v>7702457</v>
      </c>
      <c r="X79" s="37">
        <v>6</v>
      </c>
      <c r="Y79" s="37">
        <v>1</v>
      </c>
      <c r="Z79" s="3"/>
      <c r="AA79" s="3"/>
    </row>
    <row r="80" spans="1:27" x14ac:dyDescent="0.3">
      <c r="A80" s="31" t="s">
        <v>77</v>
      </c>
      <c r="B80" s="32"/>
      <c r="C80" s="32"/>
      <c r="D80" s="32"/>
      <c r="E80" s="32"/>
      <c r="F80" s="33"/>
      <c r="G80" s="34">
        <v>0</v>
      </c>
      <c r="H80" s="33"/>
      <c r="I80" s="89"/>
      <c r="J80" s="33"/>
      <c r="K80" s="34">
        <v>0</v>
      </c>
      <c r="L80" s="34">
        <v>0</v>
      </c>
      <c r="M80" s="33"/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2">
        <v>0</v>
      </c>
      <c r="T80" s="35">
        <v>0</v>
      </c>
      <c r="U80" s="35">
        <v>0</v>
      </c>
      <c r="V80" s="35">
        <v>0</v>
      </c>
      <c r="W80" s="36">
        <v>7702457</v>
      </c>
      <c r="X80" s="37">
        <v>6</v>
      </c>
      <c r="Y80" s="37">
        <v>1</v>
      </c>
      <c r="Z80" s="3"/>
      <c r="AA80" s="3"/>
    </row>
    <row r="81" spans="1:27" x14ac:dyDescent="0.3">
      <c r="A81" s="31" t="s">
        <v>78</v>
      </c>
      <c r="B81" s="32"/>
      <c r="C81" s="32"/>
      <c r="D81" s="32"/>
      <c r="E81" s="32"/>
      <c r="F81" s="33"/>
      <c r="G81" s="34">
        <v>0</v>
      </c>
      <c r="H81" s="33"/>
      <c r="I81" s="89"/>
      <c r="J81" s="33"/>
      <c r="K81" s="34">
        <v>0</v>
      </c>
      <c r="L81" s="34">
        <v>0</v>
      </c>
      <c r="M81" s="33"/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2">
        <v>0</v>
      </c>
      <c r="T81" s="35">
        <v>0</v>
      </c>
      <c r="U81" s="35">
        <v>0</v>
      </c>
      <c r="V81" s="35">
        <v>0</v>
      </c>
      <c r="W81" s="36">
        <v>7702457</v>
      </c>
      <c r="X81" s="37">
        <v>6</v>
      </c>
      <c r="Y81" s="37">
        <v>1</v>
      </c>
      <c r="Z81" s="3"/>
      <c r="AA81" s="3"/>
    </row>
    <row r="82" spans="1:27" x14ac:dyDescent="0.3">
      <c r="A82" s="31" t="s">
        <v>79</v>
      </c>
      <c r="B82" s="32"/>
      <c r="C82" s="32"/>
      <c r="D82" s="32"/>
      <c r="E82" s="32"/>
      <c r="F82" s="33"/>
      <c r="G82" s="34">
        <v>0</v>
      </c>
      <c r="H82" s="33"/>
      <c r="I82" s="89"/>
      <c r="J82" s="33"/>
      <c r="K82" s="34">
        <v>0</v>
      </c>
      <c r="L82" s="34">
        <v>0</v>
      </c>
      <c r="M82" s="33"/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2">
        <v>0</v>
      </c>
      <c r="T82" s="35">
        <v>0</v>
      </c>
      <c r="U82" s="35">
        <v>0</v>
      </c>
      <c r="V82" s="35">
        <v>0</v>
      </c>
      <c r="W82" s="36">
        <v>7702457</v>
      </c>
      <c r="X82" s="37">
        <v>6</v>
      </c>
      <c r="Y82" s="37">
        <v>1</v>
      </c>
      <c r="Z82" s="3"/>
      <c r="AA82" s="3"/>
    </row>
    <row r="83" spans="1:27" x14ac:dyDescent="0.3">
      <c r="A83" s="31" t="s">
        <v>58</v>
      </c>
      <c r="B83" s="32"/>
      <c r="C83" s="32"/>
      <c r="D83" s="32"/>
      <c r="E83" s="32"/>
      <c r="F83" s="33"/>
      <c r="G83" s="34">
        <v>0</v>
      </c>
      <c r="H83" s="33"/>
      <c r="I83" s="89"/>
      <c r="J83" s="33" t="s">
        <v>71</v>
      </c>
      <c r="K83" s="34">
        <v>3080000</v>
      </c>
      <c r="L83" s="34">
        <v>0</v>
      </c>
      <c r="M83" s="33"/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2">
        <v>0</v>
      </c>
      <c r="T83" s="35">
        <v>0</v>
      </c>
      <c r="U83" s="35">
        <v>0</v>
      </c>
      <c r="V83" s="35">
        <v>0</v>
      </c>
      <c r="W83" s="36">
        <v>7702457</v>
      </c>
      <c r="X83" s="37">
        <v>6</v>
      </c>
      <c r="Y83" s="37">
        <v>1</v>
      </c>
      <c r="Z83" s="3"/>
      <c r="AA83" s="3"/>
    </row>
    <row r="84" spans="1:27" x14ac:dyDescent="0.3">
      <c r="A84" s="31" t="s">
        <v>58</v>
      </c>
      <c r="B84" s="32"/>
      <c r="C84" s="32"/>
      <c r="D84" s="32"/>
      <c r="E84" s="32"/>
      <c r="F84" s="33"/>
      <c r="G84" s="34">
        <v>0</v>
      </c>
      <c r="H84" s="33"/>
      <c r="I84" s="89"/>
      <c r="J84" s="33" t="s">
        <v>72</v>
      </c>
      <c r="K84" s="34">
        <v>3080000</v>
      </c>
      <c r="L84" s="34">
        <v>0</v>
      </c>
      <c r="M84" s="33"/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2">
        <v>0</v>
      </c>
      <c r="T84" s="35">
        <v>0</v>
      </c>
      <c r="U84" s="35">
        <v>0</v>
      </c>
      <c r="V84" s="35">
        <v>0</v>
      </c>
      <c r="W84" s="36">
        <v>7702457</v>
      </c>
      <c r="X84" s="37">
        <v>6</v>
      </c>
      <c r="Y84" s="37">
        <v>1</v>
      </c>
      <c r="Z84" s="3"/>
      <c r="AA84" s="3"/>
    </row>
    <row r="85" spans="1:27" x14ac:dyDescent="0.3">
      <c r="A85" s="31" t="s">
        <v>58</v>
      </c>
      <c r="B85" s="32"/>
      <c r="C85" s="32"/>
      <c r="D85" s="32"/>
      <c r="E85" s="32"/>
      <c r="F85" s="33"/>
      <c r="G85" s="34">
        <v>0</v>
      </c>
      <c r="H85" s="33"/>
      <c r="I85" s="90"/>
      <c r="J85" s="33" t="s">
        <v>73</v>
      </c>
      <c r="K85" s="34">
        <v>3080000</v>
      </c>
      <c r="L85" s="34">
        <v>0</v>
      </c>
      <c r="M85" s="33"/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2">
        <v>0</v>
      </c>
      <c r="T85" s="35">
        <v>0</v>
      </c>
      <c r="U85" s="35">
        <v>0</v>
      </c>
      <c r="V85" s="35">
        <v>0</v>
      </c>
      <c r="W85" s="36">
        <v>7702457</v>
      </c>
      <c r="X85" s="37">
        <v>6</v>
      </c>
      <c r="Y85" s="37">
        <v>1</v>
      </c>
      <c r="Z85" s="3"/>
      <c r="AA85" s="3"/>
    </row>
    <row r="86" spans="1:27" ht="22.65" customHeight="1" x14ac:dyDescent="0.3">
      <c r="A86" s="26" t="s">
        <v>80</v>
      </c>
      <c r="B86" s="27">
        <v>9272600</v>
      </c>
      <c r="C86" s="27">
        <v>0</v>
      </c>
      <c r="D86" s="27">
        <v>0</v>
      </c>
      <c r="E86" s="27">
        <v>0</v>
      </c>
      <c r="F86" s="28"/>
      <c r="G86" s="27">
        <v>0</v>
      </c>
      <c r="H86" s="26" t="s">
        <v>49</v>
      </c>
      <c r="I86" s="88" t="s">
        <v>50</v>
      </c>
      <c r="J86" s="28"/>
      <c r="K86" s="27">
        <f ca="1">SUMIF(INDIRECT("R[1]C23",FALSE):INDIRECT("R65000C23",FALSE),7702758,INDIRECT("R[1]C[0]",FALSE):INDIRECT("R65000C[0]",FALSE))</f>
        <v>9272600</v>
      </c>
      <c r="L86" s="27">
        <v>2362.61</v>
      </c>
      <c r="M86" s="28"/>
      <c r="N86" s="27">
        <v>9272600</v>
      </c>
      <c r="O86" s="27">
        <v>0</v>
      </c>
      <c r="P86" s="27">
        <v>2362.61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9"/>
      <c r="X86" s="3"/>
      <c r="Y86" s="3"/>
      <c r="Z86" s="30" t="s">
        <v>51</v>
      </c>
      <c r="AA86" s="3"/>
    </row>
    <row r="87" spans="1:27" x14ac:dyDescent="0.3">
      <c r="A87" s="31"/>
      <c r="B87" s="32"/>
      <c r="C87" s="32"/>
      <c r="D87" s="32"/>
      <c r="E87" s="32"/>
      <c r="F87" s="33"/>
      <c r="G87" s="34">
        <v>0</v>
      </c>
      <c r="H87" s="33"/>
      <c r="I87" s="89"/>
      <c r="J87" s="33"/>
      <c r="K87" s="34">
        <v>0</v>
      </c>
      <c r="L87" s="34">
        <v>2362.61</v>
      </c>
      <c r="M87" s="33" t="s">
        <v>52</v>
      </c>
      <c r="N87" s="34">
        <v>9272600</v>
      </c>
      <c r="O87" s="34">
        <v>0</v>
      </c>
      <c r="P87" s="34">
        <v>2362.61</v>
      </c>
      <c r="Q87" s="34">
        <v>0</v>
      </c>
      <c r="R87" s="34">
        <v>0</v>
      </c>
      <c r="S87" s="32">
        <v>0</v>
      </c>
      <c r="T87" s="35">
        <v>0</v>
      </c>
      <c r="U87" s="35">
        <v>0</v>
      </c>
      <c r="V87" s="35">
        <v>0</v>
      </c>
      <c r="W87" s="36">
        <v>7702758</v>
      </c>
      <c r="X87" s="37">
        <v>6</v>
      </c>
      <c r="Y87" s="37">
        <v>1</v>
      </c>
      <c r="Z87" s="3"/>
      <c r="AA87" s="3"/>
    </row>
    <row r="88" spans="1:27" x14ac:dyDescent="0.3">
      <c r="A88" s="31" t="s">
        <v>79</v>
      </c>
      <c r="B88" s="32"/>
      <c r="C88" s="32"/>
      <c r="D88" s="32"/>
      <c r="E88" s="32"/>
      <c r="F88" s="33"/>
      <c r="G88" s="34">
        <v>0</v>
      </c>
      <c r="H88" s="33"/>
      <c r="I88" s="89"/>
      <c r="J88" s="33"/>
      <c r="K88" s="34">
        <v>0</v>
      </c>
      <c r="L88" s="34">
        <v>0</v>
      </c>
      <c r="M88" s="33"/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2">
        <v>0</v>
      </c>
      <c r="T88" s="35">
        <v>0</v>
      </c>
      <c r="U88" s="35">
        <v>0</v>
      </c>
      <c r="V88" s="35">
        <v>0</v>
      </c>
      <c r="W88" s="36">
        <v>7702758</v>
      </c>
      <c r="X88" s="37">
        <v>6</v>
      </c>
      <c r="Y88" s="37">
        <v>1</v>
      </c>
      <c r="Z88" s="3"/>
      <c r="AA88" s="3"/>
    </row>
    <row r="89" spans="1:27" x14ac:dyDescent="0.3">
      <c r="A89" s="31" t="s">
        <v>58</v>
      </c>
      <c r="B89" s="32"/>
      <c r="C89" s="32"/>
      <c r="D89" s="32"/>
      <c r="E89" s="32"/>
      <c r="F89" s="33"/>
      <c r="G89" s="34">
        <v>0</v>
      </c>
      <c r="H89" s="33"/>
      <c r="I89" s="90"/>
      <c r="J89" s="33" t="s">
        <v>81</v>
      </c>
      <c r="K89" s="34">
        <v>9272600</v>
      </c>
      <c r="L89" s="34">
        <v>0</v>
      </c>
      <c r="M89" s="33"/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2">
        <v>0</v>
      </c>
      <c r="T89" s="35">
        <v>0</v>
      </c>
      <c r="U89" s="35">
        <v>0</v>
      </c>
      <c r="V89" s="35">
        <v>0</v>
      </c>
      <c r="W89" s="36">
        <v>7702758</v>
      </c>
      <c r="X89" s="37">
        <v>6</v>
      </c>
      <c r="Y89" s="37">
        <v>1</v>
      </c>
      <c r="Z89" s="3"/>
      <c r="AA89" s="3"/>
    </row>
    <row r="90" spans="1:27" ht="22.65" customHeight="1" x14ac:dyDescent="0.3">
      <c r="A90" s="26" t="s">
        <v>82</v>
      </c>
      <c r="B90" s="27">
        <v>810600</v>
      </c>
      <c r="C90" s="27">
        <v>0</v>
      </c>
      <c r="D90" s="27">
        <v>0</v>
      </c>
      <c r="E90" s="27">
        <v>0</v>
      </c>
      <c r="F90" s="28"/>
      <c r="G90" s="27">
        <v>0</v>
      </c>
      <c r="H90" s="26" t="s">
        <v>49</v>
      </c>
      <c r="I90" s="88" t="s">
        <v>50</v>
      </c>
      <c r="J90" s="28"/>
      <c r="K90" s="27">
        <f ca="1">SUMIF(INDIRECT("R[1]C23",FALSE):INDIRECT("R65000C23",FALSE),7702763,INDIRECT("R[1]C[0]",FALSE):INDIRECT("R65000C[0]",FALSE))</f>
        <v>810600</v>
      </c>
      <c r="L90" s="27">
        <v>206.54</v>
      </c>
      <c r="M90" s="28"/>
      <c r="N90" s="27">
        <v>810600</v>
      </c>
      <c r="O90" s="27">
        <v>0</v>
      </c>
      <c r="P90" s="27">
        <v>206.54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9"/>
      <c r="X90" s="3"/>
      <c r="Y90" s="3"/>
      <c r="Z90" s="30" t="s">
        <v>51</v>
      </c>
      <c r="AA90" s="3"/>
    </row>
    <row r="91" spans="1:27" x14ac:dyDescent="0.3">
      <c r="A91" s="31"/>
      <c r="B91" s="32"/>
      <c r="C91" s="32"/>
      <c r="D91" s="32"/>
      <c r="E91" s="32"/>
      <c r="F91" s="33"/>
      <c r="G91" s="34">
        <v>0</v>
      </c>
      <c r="H91" s="33"/>
      <c r="I91" s="89"/>
      <c r="J91" s="33"/>
      <c r="K91" s="34">
        <v>0</v>
      </c>
      <c r="L91" s="34">
        <v>206.54</v>
      </c>
      <c r="M91" s="33" t="s">
        <v>52</v>
      </c>
      <c r="N91" s="34">
        <v>810600</v>
      </c>
      <c r="O91" s="34">
        <v>0</v>
      </c>
      <c r="P91" s="34">
        <v>206.54</v>
      </c>
      <c r="Q91" s="34">
        <v>0</v>
      </c>
      <c r="R91" s="34">
        <v>0</v>
      </c>
      <c r="S91" s="32">
        <v>0</v>
      </c>
      <c r="T91" s="35">
        <v>0</v>
      </c>
      <c r="U91" s="35">
        <v>0</v>
      </c>
      <c r="V91" s="35">
        <v>0</v>
      </c>
      <c r="W91" s="36">
        <v>7702763</v>
      </c>
      <c r="X91" s="37">
        <v>6</v>
      </c>
      <c r="Y91" s="37">
        <v>1</v>
      </c>
      <c r="Z91" s="3"/>
      <c r="AA91" s="3"/>
    </row>
    <row r="92" spans="1:27" ht="20.399999999999999" x14ac:dyDescent="0.3">
      <c r="A92" s="31" t="s">
        <v>83</v>
      </c>
      <c r="B92" s="32"/>
      <c r="C92" s="32"/>
      <c r="D92" s="32"/>
      <c r="E92" s="32"/>
      <c r="F92" s="33"/>
      <c r="G92" s="34">
        <v>0</v>
      </c>
      <c r="H92" s="33"/>
      <c r="I92" s="89"/>
      <c r="J92" s="33"/>
      <c r="K92" s="34">
        <v>0</v>
      </c>
      <c r="L92" s="34">
        <v>0</v>
      </c>
      <c r="M92" s="33"/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2">
        <v>0</v>
      </c>
      <c r="T92" s="35">
        <v>0</v>
      </c>
      <c r="U92" s="35">
        <v>0</v>
      </c>
      <c r="V92" s="35">
        <v>0</v>
      </c>
      <c r="W92" s="36">
        <v>7702763</v>
      </c>
      <c r="X92" s="37">
        <v>6</v>
      </c>
      <c r="Y92" s="37">
        <v>1</v>
      </c>
      <c r="Z92" s="3"/>
      <c r="AA92" s="3"/>
    </row>
    <row r="93" spans="1:27" x14ac:dyDescent="0.3">
      <c r="A93" s="31" t="s">
        <v>58</v>
      </c>
      <c r="B93" s="32"/>
      <c r="C93" s="32"/>
      <c r="D93" s="32"/>
      <c r="E93" s="32"/>
      <c r="F93" s="33"/>
      <c r="G93" s="34">
        <v>0</v>
      </c>
      <c r="H93" s="33"/>
      <c r="I93" s="90"/>
      <c r="J93" s="33" t="s">
        <v>81</v>
      </c>
      <c r="K93" s="34">
        <v>810600</v>
      </c>
      <c r="L93" s="34">
        <v>0</v>
      </c>
      <c r="M93" s="33"/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2">
        <v>0</v>
      </c>
      <c r="T93" s="35">
        <v>0</v>
      </c>
      <c r="U93" s="35">
        <v>0</v>
      </c>
      <c r="V93" s="35">
        <v>0</v>
      </c>
      <c r="W93" s="36">
        <v>7702763</v>
      </c>
      <c r="X93" s="37">
        <v>6</v>
      </c>
      <c r="Y93" s="37">
        <v>1</v>
      </c>
      <c r="Z93" s="3"/>
      <c r="AA93" s="3"/>
    </row>
    <row r="94" spans="1:27" ht="22.65" customHeight="1" x14ac:dyDescent="0.3">
      <c r="A94" s="26" t="s">
        <v>84</v>
      </c>
      <c r="B94" s="27">
        <v>3444220</v>
      </c>
      <c r="C94" s="27">
        <v>0</v>
      </c>
      <c r="D94" s="27">
        <v>0</v>
      </c>
      <c r="E94" s="27">
        <v>0</v>
      </c>
      <c r="F94" s="28"/>
      <c r="G94" s="27">
        <v>0</v>
      </c>
      <c r="H94" s="26" t="s">
        <v>49</v>
      </c>
      <c r="I94" s="88" t="s">
        <v>50</v>
      </c>
      <c r="J94" s="28"/>
      <c r="K94" s="27">
        <f ca="1">SUMIF(INDIRECT("R[1]C23",FALSE):INDIRECT("R65000C23",FALSE),7702675,INDIRECT("R[1]C[0]",FALSE):INDIRECT("R65000C[0]",FALSE))</f>
        <v>3444220</v>
      </c>
      <c r="L94" s="27">
        <v>3052.25</v>
      </c>
      <c r="M94" s="28"/>
      <c r="N94" s="27">
        <v>1589640</v>
      </c>
      <c r="O94" s="27">
        <v>0</v>
      </c>
      <c r="P94" s="27">
        <v>3052.25</v>
      </c>
      <c r="Q94" s="27">
        <v>0</v>
      </c>
      <c r="R94" s="27">
        <v>0</v>
      </c>
      <c r="S94" s="27">
        <v>1854580</v>
      </c>
      <c r="T94" s="27">
        <v>0</v>
      </c>
      <c r="U94" s="27">
        <v>0</v>
      </c>
      <c r="V94" s="27">
        <v>0</v>
      </c>
      <c r="W94" s="29"/>
      <c r="X94" s="3"/>
      <c r="Y94" s="3"/>
      <c r="Z94" s="30" t="s">
        <v>51</v>
      </c>
      <c r="AA94" s="3"/>
    </row>
    <row r="95" spans="1:27" x14ac:dyDescent="0.3">
      <c r="A95" s="31"/>
      <c r="B95" s="32"/>
      <c r="C95" s="32"/>
      <c r="D95" s="32"/>
      <c r="E95" s="32"/>
      <c r="F95" s="33"/>
      <c r="G95" s="34">
        <v>0</v>
      </c>
      <c r="H95" s="33"/>
      <c r="I95" s="89"/>
      <c r="J95" s="33"/>
      <c r="K95" s="34">
        <v>0</v>
      </c>
      <c r="L95" s="34">
        <v>3052.25</v>
      </c>
      <c r="M95" s="33" t="s">
        <v>52</v>
      </c>
      <c r="N95" s="34">
        <v>1589640</v>
      </c>
      <c r="O95" s="34">
        <v>0</v>
      </c>
      <c r="P95" s="34">
        <v>3052.25</v>
      </c>
      <c r="Q95" s="34">
        <v>0</v>
      </c>
      <c r="R95" s="34">
        <v>0</v>
      </c>
      <c r="S95" s="32">
        <v>0</v>
      </c>
      <c r="T95" s="35">
        <v>0</v>
      </c>
      <c r="U95" s="35">
        <v>0</v>
      </c>
      <c r="V95" s="35">
        <v>0</v>
      </c>
      <c r="W95" s="36">
        <v>7702675</v>
      </c>
      <c r="X95" s="37">
        <v>6</v>
      </c>
      <c r="Y95" s="37">
        <v>1</v>
      </c>
      <c r="Z95" s="3"/>
      <c r="AA95" s="3"/>
    </row>
    <row r="96" spans="1:27" ht="20.399999999999999" x14ac:dyDescent="0.3">
      <c r="A96" s="31" t="s">
        <v>75</v>
      </c>
      <c r="B96" s="32"/>
      <c r="C96" s="32"/>
      <c r="D96" s="32"/>
      <c r="E96" s="32"/>
      <c r="F96" s="33"/>
      <c r="G96" s="34">
        <v>0</v>
      </c>
      <c r="H96" s="33"/>
      <c r="I96" s="89"/>
      <c r="J96" s="33"/>
      <c r="K96" s="34">
        <v>0</v>
      </c>
      <c r="L96" s="34">
        <v>0</v>
      </c>
      <c r="M96" s="33"/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2">
        <v>0</v>
      </c>
      <c r="T96" s="35">
        <v>0</v>
      </c>
      <c r="U96" s="35">
        <v>0</v>
      </c>
      <c r="V96" s="35">
        <v>0</v>
      </c>
      <c r="W96" s="36">
        <v>7702675</v>
      </c>
      <c r="X96" s="37">
        <v>6</v>
      </c>
      <c r="Y96" s="37">
        <v>1</v>
      </c>
      <c r="Z96" s="3"/>
      <c r="AA96" s="3"/>
    </row>
    <row r="97" spans="1:27" ht="20.399999999999999" x14ac:dyDescent="0.3">
      <c r="A97" s="31" t="s">
        <v>56</v>
      </c>
      <c r="B97" s="32"/>
      <c r="C97" s="32"/>
      <c r="D97" s="32"/>
      <c r="E97" s="32"/>
      <c r="F97" s="33"/>
      <c r="G97" s="34">
        <v>0</v>
      </c>
      <c r="H97" s="33"/>
      <c r="I97" s="89"/>
      <c r="J97" s="33"/>
      <c r="K97" s="34">
        <v>0</v>
      </c>
      <c r="L97" s="34">
        <v>0</v>
      </c>
      <c r="M97" s="33"/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2">
        <v>0</v>
      </c>
      <c r="T97" s="35">
        <v>0</v>
      </c>
      <c r="U97" s="35">
        <v>0</v>
      </c>
      <c r="V97" s="35">
        <v>0</v>
      </c>
      <c r="W97" s="36">
        <v>7702675</v>
      </c>
      <c r="X97" s="37">
        <v>6</v>
      </c>
      <c r="Y97" s="37">
        <v>1</v>
      </c>
      <c r="Z97" s="3"/>
      <c r="AA97" s="3"/>
    </row>
    <row r="98" spans="1:27" ht="20.399999999999999" x14ac:dyDescent="0.3">
      <c r="A98" s="31" t="s">
        <v>57</v>
      </c>
      <c r="B98" s="32"/>
      <c r="C98" s="32"/>
      <c r="D98" s="32"/>
      <c r="E98" s="32"/>
      <c r="F98" s="33"/>
      <c r="G98" s="34">
        <v>0</v>
      </c>
      <c r="H98" s="33"/>
      <c r="I98" s="89"/>
      <c r="J98" s="33"/>
      <c r="K98" s="34">
        <v>0</v>
      </c>
      <c r="L98" s="34">
        <v>0</v>
      </c>
      <c r="M98" s="33"/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2">
        <v>0</v>
      </c>
      <c r="T98" s="35">
        <v>0</v>
      </c>
      <c r="U98" s="35">
        <v>0</v>
      </c>
      <c r="V98" s="35">
        <v>0</v>
      </c>
      <c r="W98" s="36">
        <v>7702675</v>
      </c>
      <c r="X98" s="37">
        <v>6</v>
      </c>
      <c r="Y98" s="37">
        <v>1</v>
      </c>
      <c r="Z98" s="3"/>
      <c r="AA98" s="3"/>
    </row>
    <row r="99" spans="1:27" x14ac:dyDescent="0.3">
      <c r="A99" s="31" t="s">
        <v>58</v>
      </c>
      <c r="B99" s="32"/>
      <c r="C99" s="32"/>
      <c r="D99" s="32"/>
      <c r="E99" s="32"/>
      <c r="F99" s="33"/>
      <c r="G99" s="34">
        <v>0</v>
      </c>
      <c r="H99" s="33"/>
      <c r="I99" s="89"/>
      <c r="J99" s="33" t="s">
        <v>85</v>
      </c>
      <c r="K99" s="34">
        <v>1589640</v>
      </c>
      <c r="L99" s="34">
        <v>0</v>
      </c>
      <c r="M99" s="33"/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2">
        <v>0</v>
      </c>
      <c r="T99" s="35">
        <v>0</v>
      </c>
      <c r="U99" s="35">
        <v>0</v>
      </c>
      <c r="V99" s="35">
        <v>0</v>
      </c>
      <c r="W99" s="36">
        <v>7702675</v>
      </c>
      <c r="X99" s="37">
        <v>6</v>
      </c>
      <c r="Y99" s="37">
        <v>1</v>
      </c>
      <c r="Z99" s="3"/>
      <c r="AA99" s="3"/>
    </row>
    <row r="100" spans="1:27" x14ac:dyDescent="0.3">
      <c r="A100" s="31" t="s">
        <v>58</v>
      </c>
      <c r="B100" s="32"/>
      <c r="C100" s="32"/>
      <c r="D100" s="32"/>
      <c r="E100" s="32"/>
      <c r="F100" s="33"/>
      <c r="G100" s="34">
        <v>0</v>
      </c>
      <c r="H100" s="33"/>
      <c r="I100" s="89"/>
      <c r="J100" s="33" t="s">
        <v>86</v>
      </c>
      <c r="K100" s="34">
        <v>1589640</v>
      </c>
      <c r="L100" s="34">
        <v>0</v>
      </c>
      <c r="M100" s="33"/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2">
        <v>0</v>
      </c>
      <c r="T100" s="35">
        <v>0</v>
      </c>
      <c r="U100" s="35">
        <v>0</v>
      </c>
      <c r="V100" s="35">
        <v>0</v>
      </c>
      <c r="W100" s="36">
        <v>7702675</v>
      </c>
      <c r="X100" s="37">
        <v>6</v>
      </c>
      <c r="Y100" s="37">
        <v>1</v>
      </c>
      <c r="Z100" s="3"/>
      <c r="AA100" s="3"/>
    </row>
    <row r="101" spans="1:27" x14ac:dyDescent="0.3">
      <c r="A101" s="31" t="s">
        <v>58</v>
      </c>
      <c r="B101" s="32"/>
      <c r="C101" s="32"/>
      <c r="D101" s="32"/>
      <c r="E101" s="32"/>
      <c r="F101" s="33"/>
      <c r="G101" s="34">
        <v>0</v>
      </c>
      <c r="H101" s="33"/>
      <c r="I101" s="90"/>
      <c r="J101" s="33" t="s">
        <v>87</v>
      </c>
      <c r="K101" s="34">
        <v>264940</v>
      </c>
      <c r="L101" s="34">
        <v>0</v>
      </c>
      <c r="M101" s="33"/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2">
        <v>0</v>
      </c>
      <c r="T101" s="35">
        <v>0</v>
      </c>
      <c r="U101" s="35">
        <v>0</v>
      </c>
      <c r="V101" s="35">
        <v>0</v>
      </c>
      <c r="W101" s="36">
        <v>7702675</v>
      </c>
      <c r="X101" s="37">
        <v>6</v>
      </c>
      <c r="Y101" s="37">
        <v>1</v>
      </c>
      <c r="Z101" s="3"/>
      <c r="AA101" s="3"/>
    </row>
    <row r="102" spans="1:27" ht="22.65" customHeight="1" x14ac:dyDescent="0.3">
      <c r="A102" s="26" t="s">
        <v>88</v>
      </c>
      <c r="B102" s="27">
        <v>37180000</v>
      </c>
      <c r="C102" s="27">
        <v>0</v>
      </c>
      <c r="D102" s="27">
        <v>0</v>
      </c>
      <c r="E102" s="27">
        <v>0</v>
      </c>
      <c r="F102" s="28"/>
      <c r="G102" s="27">
        <v>0</v>
      </c>
      <c r="H102" s="26" t="s">
        <v>49</v>
      </c>
      <c r="I102" s="88" t="s">
        <v>50</v>
      </c>
      <c r="J102" s="28"/>
      <c r="K102" s="27">
        <f ca="1">SUMIF(INDIRECT("R[1]C23",FALSE):INDIRECT("R65000C23",FALSE),7702676,INDIRECT("R[1]C[0]",FALSE):INDIRECT("R65000C[0]",FALSE))</f>
        <v>37180000</v>
      </c>
      <c r="L102" s="27">
        <v>36568.82</v>
      </c>
      <c r="M102" s="28"/>
      <c r="N102" s="27">
        <v>17160000</v>
      </c>
      <c r="O102" s="27">
        <v>0</v>
      </c>
      <c r="P102" s="27">
        <v>36568.82</v>
      </c>
      <c r="Q102" s="27">
        <v>0</v>
      </c>
      <c r="R102" s="27">
        <v>0</v>
      </c>
      <c r="S102" s="27">
        <v>20020000</v>
      </c>
      <c r="T102" s="27">
        <v>0</v>
      </c>
      <c r="U102" s="27">
        <v>0</v>
      </c>
      <c r="V102" s="27">
        <v>0</v>
      </c>
      <c r="W102" s="29"/>
      <c r="X102" s="3"/>
      <c r="Y102" s="3"/>
      <c r="Z102" s="30" t="s">
        <v>51</v>
      </c>
      <c r="AA102" s="3"/>
    </row>
    <row r="103" spans="1:27" x14ac:dyDescent="0.3">
      <c r="A103" s="31"/>
      <c r="B103" s="32"/>
      <c r="C103" s="32"/>
      <c r="D103" s="32"/>
      <c r="E103" s="32"/>
      <c r="F103" s="33"/>
      <c r="G103" s="34">
        <v>0</v>
      </c>
      <c r="H103" s="33"/>
      <c r="I103" s="89"/>
      <c r="J103" s="33"/>
      <c r="K103" s="34">
        <v>0</v>
      </c>
      <c r="L103" s="34">
        <v>36568.82</v>
      </c>
      <c r="M103" s="33" t="s">
        <v>52</v>
      </c>
      <c r="N103" s="34">
        <v>17160000</v>
      </c>
      <c r="O103" s="34">
        <v>0</v>
      </c>
      <c r="P103" s="34">
        <v>36568.82</v>
      </c>
      <c r="Q103" s="34">
        <v>0</v>
      </c>
      <c r="R103" s="34">
        <v>0</v>
      </c>
      <c r="S103" s="32">
        <v>0</v>
      </c>
      <c r="T103" s="35">
        <v>0</v>
      </c>
      <c r="U103" s="35">
        <v>0</v>
      </c>
      <c r="V103" s="35">
        <v>0</v>
      </c>
      <c r="W103" s="36">
        <v>7702676</v>
      </c>
      <c r="X103" s="37">
        <v>6</v>
      </c>
      <c r="Y103" s="37">
        <v>1</v>
      </c>
      <c r="Z103" s="3"/>
      <c r="AA103" s="3"/>
    </row>
    <row r="104" spans="1:27" x14ac:dyDescent="0.3">
      <c r="A104" s="31" t="s">
        <v>89</v>
      </c>
      <c r="B104" s="32"/>
      <c r="C104" s="32"/>
      <c r="D104" s="32"/>
      <c r="E104" s="32"/>
      <c r="F104" s="33"/>
      <c r="G104" s="34">
        <v>0</v>
      </c>
      <c r="H104" s="33"/>
      <c r="I104" s="89"/>
      <c r="J104" s="33"/>
      <c r="K104" s="34">
        <v>0</v>
      </c>
      <c r="L104" s="34">
        <v>0</v>
      </c>
      <c r="M104" s="33"/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2">
        <v>0</v>
      </c>
      <c r="T104" s="35">
        <v>0</v>
      </c>
      <c r="U104" s="35">
        <v>0</v>
      </c>
      <c r="V104" s="35">
        <v>0</v>
      </c>
      <c r="W104" s="36">
        <v>7702676</v>
      </c>
      <c r="X104" s="37">
        <v>6</v>
      </c>
      <c r="Y104" s="37">
        <v>1</v>
      </c>
      <c r="Z104" s="3"/>
      <c r="AA104" s="3"/>
    </row>
    <row r="105" spans="1:27" x14ac:dyDescent="0.3">
      <c r="A105" s="31" t="s">
        <v>78</v>
      </c>
      <c r="B105" s="32"/>
      <c r="C105" s="32"/>
      <c r="D105" s="32"/>
      <c r="E105" s="32"/>
      <c r="F105" s="33"/>
      <c r="G105" s="34">
        <v>0</v>
      </c>
      <c r="H105" s="33"/>
      <c r="I105" s="89"/>
      <c r="J105" s="33"/>
      <c r="K105" s="34">
        <v>0</v>
      </c>
      <c r="L105" s="34">
        <v>0</v>
      </c>
      <c r="M105" s="33"/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2">
        <v>0</v>
      </c>
      <c r="T105" s="35">
        <v>0</v>
      </c>
      <c r="U105" s="35">
        <v>0</v>
      </c>
      <c r="V105" s="35">
        <v>0</v>
      </c>
      <c r="W105" s="36">
        <v>7702676</v>
      </c>
      <c r="X105" s="37">
        <v>6</v>
      </c>
      <c r="Y105" s="37">
        <v>1</v>
      </c>
      <c r="Z105" s="3"/>
      <c r="AA105" s="3"/>
    </row>
    <row r="106" spans="1:27" x14ac:dyDescent="0.3">
      <c r="A106" s="31" t="s">
        <v>90</v>
      </c>
      <c r="B106" s="32"/>
      <c r="C106" s="32"/>
      <c r="D106" s="32"/>
      <c r="E106" s="32"/>
      <c r="F106" s="33"/>
      <c r="G106" s="34">
        <v>0</v>
      </c>
      <c r="H106" s="33"/>
      <c r="I106" s="89"/>
      <c r="J106" s="33"/>
      <c r="K106" s="34">
        <v>0</v>
      </c>
      <c r="L106" s="34">
        <v>0</v>
      </c>
      <c r="M106" s="33"/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2">
        <v>0</v>
      </c>
      <c r="T106" s="35">
        <v>0</v>
      </c>
      <c r="U106" s="35">
        <v>0</v>
      </c>
      <c r="V106" s="35">
        <v>0</v>
      </c>
      <c r="W106" s="36">
        <v>7702676</v>
      </c>
      <c r="X106" s="37">
        <v>6</v>
      </c>
      <c r="Y106" s="37">
        <v>1</v>
      </c>
      <c r="Z106" s="3"/>
      <c r="AA106" s="3"/>
    </row>
    <row r="107" spans="1:27" x14ac:dyDescent="0.3">
      <c r="A107" s="31" t="s">
        <v>58</v>
      </c>
      <c r="B107" s="32"/>
      <c r="C107" s="32"/>
      <c r="D107" s="32"/>
      <c r="E107" s="32"/>
      <c r="F107" s="33"/>
      <c r="G107" s="34">
        <v>0</v>
      </c>
      <c r="H107" s="33"/>
      <c r="I107" s="89"/>
      <c r="J107" s="33" t="s">
        <v>91</v>
      </c>
      <c r="K107" s="34">
        <v>17160000</v>
      </c>
      <c r="L107" s="34">
        <v>0</v>
      </c>
      <c r="M107" s="33"/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2">
        <v>0</v>
      </c>
      <c r="T107" s="35">
        <v>0</v>
      </c>
      <c r="U107" s="35">
        <v>0</v>
      </c>
      <c r="V107" s="35">
        <v>0</v>
      </c>
      <c r="W107" s="36">
        <v>7702676</v>
      </c>
      <c r="X107" s="37">
        <v>6</v>
      </c>
      <c r="Y107" s="37">
        <v>1</v>
      </c>
      <c r="Z107" s="3"/>
      <c r="AA107" s="3"/>
    </row>
    <row r="108" spans="1:27" x14ac:dyDescent="0.3">
      <c r="A108" s="31" t="s">
        <v>58</v>
      </c>
      <c r="B108" s="32"/>
      <c r="C108" s="32"/>
      <c r="D108" s="32"/>
      <c r="E108" s="32"/>
      <c r="F108" s="33"/>
      <c r="G108" s="34">
        <v>0</v>
      </c>
      <c r="H108" s="33"/>
      <c r="I108" s="89"/>
      <c r="J108" s="33" t="s">
        <v>92</v>
      </c>
      <c r="K108" s="34">
        <v>17160000</v>
      </c>
      <c r="L108" s="34">
        <v>0</v>
      </c>
      <c r="M108" s="33"/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2">
        <v>0</v>
      </c>
      <c r="T108" s="35">
        <v>0</v>
      </c>
      <c r="U108" s="35">
        <v>0</v>
      </c>
      <c r="V108" s="35">
        <v>0</v>
      </c>
      <c r="W108" s="36">
        <v>7702676</v>
      </c>
      <c r="X108" s="37">
        <v>6</v>
      </c>
      <c r="Y108" s="37">
        <v>1</v>
      </c>
      <c r="Z108" s="3"/>
      <c r="AA108" s="3"/>
    </row>
    <row r="109" spans="1:27" x14ac:dyDescent="0.3">
      <c r="A109" s="31" t="s">
        <v>58</v>
      </c>
      <c r="B109" s="32"/>
      <c r="C109" s="32"/>
      <c r="D109" s="32"/>
      <c r="E109" s="32"/>
      <c r="F109" s="33"/>
      <c r="G109" s="34">
        <v>0</v>
      </c>
      <c r="H109" s="33"/>
      <c r="I109" s="90"/>
      <c r="J109" s="33" t="s">
        <v>93</v>
      </c>
      <c r="K109" s="34">
        <v>2860000</v>
      </c>
      <c r="L109" s="34">
        <v>0</v>
      </c>
      <c r="M109" s="33"/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2">
        <v>0</v>
      </c>
      <c r="T109" s="35">
        <v>0</v>
      </c>
      <c r="U109" s="35">
        <v>0</v>
      </c>
      <c r="V109" s="35">
        <v>0</v>
      </c>
      <c r="W109" s="36">
        <v>7702676</v>
      </c>
      <c r="X109" s="37">
        <v>6</v>
      </c>
      <c r="Y109" s="37">
        <v>1</v>
      </c>
      <c r="Z109" s="3"/>
      <c r="AA109" s="3"/>
    </row>
    <row r="110" spans="1:27" ht="22.65" customHeight="1" x14ac:dyDescent="0.3">
      <c r="A110" s="26" t="s">
        <v>94</v>
      </c>
      <c r="B110" s="27">
        <v>3000000</v>
      </c>
      <c r="C110" s="27">
        <v>0</v>
      </c>
      <c r="D110" s="27">
        <v>0</v>
      </c>
      <c r="E110" s="27">
        <v>0</v>
      </c>
      <c r="F110" s="28"/>
      <c r="G110" s="27">
        <v>0</v>
      </c>
      <c r="H110" s="26" t="s">
        <v>49</v>
      </c>
      <c r="I110" s="88" t="s">
        <v>50</v>
      </c>
      <c r="J110" s="28"/>
      <c r="K110" s="27">
        <f ca="1">SUMIF(INDIRECT("R[1]C23",FALSE):INDIRECT("R65000C23",FALSE),7702689,INDIRECT("R[1]C[0]",FALSE):INDIRECT("R65000C[0]",FALSE))</f>
        <v>3000000</v>
      </c>
      <c r="L110" s="27">
        <v>2484.9299999999998</v>
      </c>
      <c r="M110" s="28"/>
      <c r="N110" s="27">
        <v>1000000</v>
      </c>
      <c r="O110" s="27">
        <v>0</v>
      </c>
      <c r="P110" s="27">
        <v>2484.9299999999998</v>
      </c>
      <c r="Q110" s="27">
        <v>0</v>
      </c>
      <c r="R110" s="27">
        <v>0</v>
      </c>
      <c r="S110" s="27">
        <v>2000000</v>
      </c>
      <c r="T110" s="27">
        <v>0</v>
      </c>
      <c r="U110" s="27">
        <v>0</v>
      </c>
      <c r="V110" s="27">
        <v>0</v>
      </c>
      <c r="W110" s="29"/>
      <c r="X110" s="3"/>
      <c r="Y110" s="3"/>
      <c r="Z110" s="30" t="s">
        <v>51</v>
      </c>
      <c r="AA110" s="3"/>
    </row>
    <row r="111" spans="1:27" x14ac:dyDescent="0.3">
      <c r="A111" s="31"/>
      <c r="B111" s="32"/>
      <c r="C111" s="32"/>
      <c r="D111" s="32"/>
      <c r="E111" s="32"/>
      <c r="F111" s="33"/>
      <c r="G111" s="34">
        <v>0</v>
      </c>
      <c r="H111" s="33"/>
      <c r="I111" s="89"/>
      <c r="J111" s="33"/>
      <c r="K111" s="34">
        <v>0</v>
      </c>
      <c r="L111" s="34">
        <v>2484.9299999999998</v>
      </c>
      <c r="M111" s="33" t="s">
        <v>52</v>
      </c>
      <c r="N111" s="34">
        <v>1000000</v>
      </c>
      <c r="O111" s="34">
        <v>0</v>
      </c>
      <c r="P111" s="34">
        <v>2484.9299999999998</v>
      </c>
      <c r="Q111" s="34">
        <v>0</v>
      </c>
      <c r="R111" s="34">
        <v>0</v>
      </c>
      <c r="S111" s="32">
        <v>0</v>
      </c>
      <c r="T111" s="35">
        <v>0</v>
      </c>
      <c r="U111" s="35">
        <v>0</v>
      </c>
      <c r="V111" s="35">
        <v>0</v>
      </c>
      <c r="W111" s="36">
        <v>7702689</v>
      </c>
      <c r="X111" s="37">
        <v>6</v>
      </c>
      <c r="Y111" s="37">
        <v>1</v>
      </c>
      <c r="Z111" s="3"/>
      <c r="AA111" s="3"/>
    </row>
    <row r="112" spans="1:27" ht="20.399999999999999" x14ac:dyDescent="0.3">
      <c r="A112" s="31" t="s">
        <v>57</v>
      </c>
      <c r="B112" s="32"/>
      <c r="C112" s="32"/>
      <c r="D112" s="32"/>
      <c r="E112" s="32"/>
      <c r="F112" s="33"/>
      <c r="G112" s="34">
        <v>0</v>
      </c>
      <c r="H112" s="33"/>
      <c r="I112" s="89"/>
      <c r="J112" s="33"/>
      <c r="K112" s="34">
        <v>0</v>
      </c>
      <c r="L112" s="34">
        <v>0</v>
      </c>
      <c r="M112" s="33"/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2">
        <v>0</v>
      </c>
      <c r="T112" s="35">
        <v>0</v>
      </c>
      <c r="U112" s="35">
        <v>0</v>
      </c>
      <c r="V112" s="35">
        <v>0</v>
      </c>
      <c r="W112" s="36">
        <v>7702689</v>
      </c>
      <c r="X112" s="37">
        <v>6</v>
      </c>
      <c r="Y112" s="37">
        <v>1</v>
      </c>
      <c r="Z112" s="3"/>
      <c r="AA112" s="3"/>
    </row>
    <row r="113" spans="1:27" x14ac:dyDescent="0.3">
      <c r="A113" s="31" t="s">
        <v>58</v>
      </c>
      <c r="B113" s="32"/>
      <c r="C113" s="32"/>
      <c r="D113" s="32"/>
      <c r="E113" s="32"/>
      <c r="F113" s="33"/>
      <c r="G113" s="34">
        <v>0</v>
      </c>
      <c r="H113" s="33"/>
      <c r="I113" s="89"/>
      <c r="J113" s="33" t="s">
        <v>95</v>
      </c>
      <c r="K113" s="34">
        <v>1000000</v>
      </c>
      <c r="L113" s="34">
        <v>0</v>
      </c>
      <c r="M113" s="33"/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2">
        <v>0</v>
      </c>
      <c r="T113" s="35">
        <v>0</v>
      </c>
      <c r="U113" s="35">
        <v>0</v>
      </c>
      <c r="V113" s="35">
        <v>0</v>
      </c>
      <c r="W113" s="36">
        <v>7702689</v>
      </c>
      <c r="X113" s="37">
        <v>6</v>
      </c>
      <c r="Y113" s="37">
        <v>1</v>
      </c>
      <c r="Z113" s="3"/>
      <c r="AA113" s="3"/>
    </row>
    <row r="114" spans="1:27" x14ac:dyDescent="0.3">
      <c r="A114" s="31" t="s">
        <v>58</v>
      </c>
      <c r="B114" s="32"/>
      <c r="C114" s="32"/>
      <c r="D114" s="32"/>
      <c r="E114" s="32"/>
      <c r="F114" s="33"/>
      <c r="G114" s="34">
        <v>0</v>
      </c>
      <c r="H114" s="33"/>
      <c r="I114" s="89"/>
      <c r="J114" s="33" t="s">
        <v>96</v>
      </c>
      <c r="K114" s="34">
        <v>1000000</v>
      </c>
      <c r="L114" s="34">
        <v>0</v>
      </c>
      <c r="M114" s="33"/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2">
        <v>0</v>
      </c>
      <c r="T114" s="35">
        <v>0</v>
      </c>
      <c r="U114" s="35">
        <v>0</v>
      </c>
      <c r="V114" s="35">
        <v>0</v>
      </c>
      <c r="W114" s="36">
        <v>7702689</v>
      </c>
      <c r="X114" s="37">
        <v>6</v>
      </c>
      <c r="Y114" s="37">
        <v>1</v>
      </c>
      <c r="Z114" s="3"/>
      <c r="AA114" s="3"/>
    </row>
    <row r="115" spans="1:27" x14ac:dyDescent="0.3">
      <c r="A115" s="31" t="s">
        <v>58</v>
      </c>
      <c r="B115" s="32"/>
      <c r="C115" s="32"/>
      <c r="D115" s="32"/>
      <c r="E115" s="32"/>
      <c r="F115" s="33"/>
      <c r="G115" s="34">
        <v>0</v>
      </c>
      <c r="H115" s="33"/>
      <c r="I115" s="90"/>
      <c r="J115" s="33" t="s">
        <v>97</v>
      </c>
      <c r="K115" s="34">
        <v>1000000</v>
      </c>
      <c r="L115" s="34">
        <v>0</v>
      </c>
      <c r="M115" s="33"/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2">
        <v>0</v>
      </c>
      <c r="T115" s="35">
        <v>0</v>
      </c>
      <c r="U115" s="35">
        <v>0</v>
      </c>
      <c r="V115" s="35">
        <v>0</v>
      </c>
      <c r="W115" s="36">
        <v>7702689</v>
      </c>
      <c r="X115" s="37">
        <v>6</v>
      </c>
      <c r="Y115" s="37">
        <v>1</v>
      </c>
      <c r="Z115" s="3"/>
      <c r="AA115" s="3"/>
    </row>
    <row r="116" spans="1:27" ht="37.65" customHeight="1" x14ac:dyDescent="0.3">
      <c r="A116" s="26" t="s">
        <v>98</v>
      </c>
      <c r="B116" s="27">
        <v>29000000</v>
      </c>
      <c r="C116" s="27">
        <v>0</v>
      </c>
      <c r="D116" s="27">
        <v>0</v>
      </c>
      <c r="E116" s="27">
        <v>0</v>
      </c>
      <c r="F116" s="28"/>
      <c r="G116" s="27">
        <v>0</v>
      </c>
      <c r="H116" s="26" t="s">
        <v>49</v>
      </c>
      <c r="I116" s="88" t="s">
        <v>50</v>
      </c>
      <c r="J116" s="28"/>
      <c r="K116" s="27">
        <f ca="1">SUMIF(INDIRECT("R[1]C23",FALSE):INDIRECT("R65000C23",FALSE),7702846,INDIRECT("R[1]C[0]",FALSE):INDIRECT("R65000C[0]",FALSE))</f>
        <v>29000000</v>
      </c>
      <c r="L116" s="27">
        <v>29000</v>
      </c>
      <c r="M116" s="28"/>
      <c r="N116" s="27">
        <v>0</v>
      </c>
      <c r="O116" s="27">
        <v>0</v>
      </c>
      <c r="P116" s="27">
        <v>29000</v>
      </c>
      <c r="Q116" s="27">
        <v>0</v>
      </c>
      <c r="R116" s="27">
        <v>0</v>
      </c>
      <c r="S116" s="27">
        <v>29000000</v>
      </c>
      <c r="T116" s="27">
        <v>0</v>
      </c>
      <c r="U116" s="27">
        <v>0</v>
      </c>
      <c r="V116" s="27">
        <v>0</v>
      </c>
      <c r="W116" s="29"/>
      <c r="X116" s="3"/>
      <c r="Y116" s="3"/>
      <c r="Z116" s="30" t="s">
        <v>51</v>
      </c>
      <c r="AA116" s="3"/>
    </row>
    <row r="117" spans="1:27" x14ac:dyDescent="0.3">
      <c r="A117" s="31"/>
      <c r="B117" s="32"/>
      <c r="C117" s="32"/>
      <c r="D117" s="32"/>
      <c r="E117" s="32"/>
      <c r="F117" s="33"/>
      <c r="G117" s="34">
        <v>0</v>
      </c>
      <c r="H117" s="33"/>
      <c r="I117" s="89"/>
      <c r="J117" s="33" t="s">
        <v>99</v>
      </c>
      <c r="K117" s="34">
        <v>11600000</v>
      </c>
      <c r="L117" s="34">
        <v>29000</v>
      </c>
      <c r="M117" s="33" t="s">
        <v>52</v>
      </c>
      <c r="N117" s="34">
        <v>0</v>
      </c>
      <c r="O117" s="34">
        <v>0</v>
      </c>
      <c r="P117" s="34">
        <v>29000</v>
      </c>
      <c r="Q117" s="34">
        <v>0</v>
      </c>
      <c r="R117" s="34">
        <v>0</v>
      </c>
      <c r="S117" s="32">
        <v>0</v>
      </c>
      <c r="T117" s="35">
        <v>0</v>
      </c>
      <c r="U117" s="35">
        <v>0</v>
      </c>
      <c r="V117" s="35">
        <v>0</v>
      </c>
      <c r="W117" s="36">
        <v>7702846</v>
      </c>
      <c r="X117" s="37">
        <v>6</v>
      </c>
      <c r="Y117" s="37">
        <v>1</v>
      </c>
      <c r="Z117" s="3"/>
      <c r="AA117" s="3"/>
    </row>
    <row r="118" spans="1:27" x14ac:dyDescent="0.3">
      <c r="A118" s="31" t="s">
        <v>100</v>
      </c>
      <c r="B118" s="32"/>
      <c r="C118" s="32"/>
      <c r="D118" s="32"/>
      <c r="E118" s="32"/>
      <c r="F118" s="33"/>
      <c r="G118" s="34">
        <v>0</v>
      </c>
      <c r="H118" s="33"/>
      <c r="I118" s="90"/>
      <c r="J118" s="33" t="s">
        <v>101</v>
      </c>
      <c r="K118" s="34">
        <v>17400000</v>
      </c>
      <c r="L118" s="34">
        <v>0</v>
      </c>
      <c r="M118" s="33"/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2">
        <v>0</v>
      </c>
      <c r="T118" s="35">
        <v>0</v>
      </c>
      <c r="U118" s="35">
        <v>0</v>
      </c>
      <c r="V118" s="35">
        <v>0</v>
      </c>
      <c r="W118" s="36">
        <v>7702846</v>
      </c>
      <c r="X118" s="37">
        <v>6</v>
      </c>
      <c r="Y118" s="37">
        <v>1</v>
      </c>
      <c r="Z118" s="3"/>
      <c r="AA118" s="3"/>
    </row>
    <row r="119" spans="1:27" ht="37.65" customHeight="1" x14ac:dyDescent="0.3">
      <c r="A119" s="26" t="s">
        <v>102</v>
      </c>
      <c r="B119" s="27">
        <v>0</v>
      </c>
      <c r="C119" s="27">
        <v>0</v>
      </c>
      <c r="D119" s="27">
        <v>0</v>
      </c>
      <c r="E119" s="27">
        <v>0</v>
      </c>
      <c r="F119" s="28"/>
      <c r="G119" s="27">
        <v>78800000</v>
      </c>
      <c r="H119" s="26" t="s">
        <v>49</v>
      </c>
      <c r="I119" s="88" t="s">
        <v>50</v>
      </c>
      <c r="J119" s="28"/>
      <c r="K119" s="27">
        <f ca="1">SUMIF(INDIRECT("R[1]C23",FALSE):INDIRECT("R65000C23",FALSE),7799086,INDIRECT("R[1]C[0]",FALSE):INDIRECT("R65000C[0]",FALSE))</f>
        <v>78800000</v>
      </c>
      <c r="L119" s="27">
        <v>65414.79</v>
      </c>
      <c r="M119" s="28"/>
      <c r="N119" s="27">
        <v>0</v>
      </c>
      <c r="O119" s="27">
        <v>0</v>
      </c>
      <c r="P119" s="27">
        <v>65414.79</v>
      </c>
      <c r="Q119" s="27">
        <v>0</v>
      </c>
      <c r="R119" s="27">
        <v>0</v>
      </c>
      <c r="S119" s="27">
        <v>78800000</v>
      </c>
      <c r="T119" s="27">
        <v>0</v>
      </c>
      <c r="U119" s="27">
        <v>0</v>
      </c>
      <c r="V119" s="27">
        <v>0</v>
      </c>
      <c r="W119" s="29"/>
      <c r="X119" s="3"/>
      <c r="Y119" s="3"/>
      <c r="Z119" s="30" t="s">
        <v>51</v>
      </c>
      <c r="AA119" s="3"/>
    </row>
    <row r="120" spans="1:27" x14ac:dyDescent="0.3">
      <c r="A120" s="31"/>
      <c r="B120" s="32"/>
      <c r="C120" s="32"/>
      <c r="D120" s="32"/>
      <c r="E120" s="32"/>
      <c r="F120" s="33" t="s">
        <v>103</v>
      </c>
      <c r="G120" s="34">
        <v>78800000</v>
      </c>
      <c r="H120" s="33"/>
      <c r="I120" s="89"/>
      <c r="J120" s="33" t="s">
        <v>104</v>
      </c>
      <c r="K120" s="34">
        <v>31520000</v>
      </c>
      <c r="L120" s="34">
        <v>65414.79</v>
      </c>
      <c r="M120" s="33" t="s">
        <v>52</v>
      </c>
      <c r="N120" s="34">
        <v>0</v>
      </c>
      <c r="O120" s="34">
        <v>0</v>
      </c>
      <c r="P120" s="34">
        <v>65414.79</v>
      </c>
      <c r="Q120" s="34">
        <v>0</v>
      </c>
      <c r="R120" s="34">
        <v>0</v>
      </c>
      <c r="S120" s="32">
        <v>0</v>
      </c>
      <c r="T120" s="35">
        <v>0</v>
      </c>
      <c r="U120" s="35">
        <v>0</v>
      </c>
      <c r="V120" s="35">
        <v>0</v>
      </c>
      <c r="W120" s="36">
        <v>7799086</v>
      </c>
      <c r="X120" s="37">
        <v>6</v>
      </c>
      <c r="Y120" s="37">
        <v>1</v>
      </c>
      <c r="Z120" s="3"/>
      <c r="AA120" s="3"/>
    </row>
    <row r="121" spans="1:27" x14ac:dyDescent="0.3">
      <c r="A121" s="31" t="s">
        <v>58</v>
      </c>
      <c r="B121" s="32"/>
      <c r="C121" s="32"/>
      <c r="D121" s="32"/>
      <c r="E121" s="32"/>
      <c r="F121" s="33"/>
      <c r="G121" s="34">
        <v>0</v>
      </c>
      <c r="H121" s="33"/>
      <c r="I121" s="90"/>
      <c r="J121" s="33" t="s">
        <v>105</v>
      </c>
      <c r="K121" s="34">
        <v>47280000</v>
      </c>
      <c r="L121" s="34">
        <v>0</v>
      </c>
      <c r="M121" s="33"/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2">
        <v>0</v>
      </c>
      <c r="T121" s="35">
        <v>0</v>
      </c>
      <c r="U121" s="35">
        <v>0</v>
      </c>
      <c r="V121" s="35">
        <v>0</v>
      </c>
      <c r="W121" s="36">
        <v>7799086</v>
      </c>
      <c r="X121" s="37">
        <v>6</v>
      </c>
      <c r="Y121" s="37">
        <v>1</v>
      </c>
      <c r="Z121" s="3"/>
      <c r="AA121" s="3"/>
    </row>
    <row r="122" spans="1:27" x14ac:dyDescent="0.3">
      <c r="A122" s="15" t="s">
        <v>106</v>
      </c>
      <c r="B122" s="16">
        <v>0</v>
      </c>
      <c r="C122" s="16">
        <v>0</v>
      </c>
      <c r="D122" s="16">
        <v>0</v>
      </c>
      <c r="E122" s="16">
        <v>0</v>
      </c>
      <c r="F122" s="17"/>
      <c r="G122" s="16">
        <v>0</v>
      </c>
      <c r="H122" s="17"/>
      <c r="I122" s="17"/>
      <c r="J122" s="18"/>
      <c r="K122" s="16">
        <f ca="1">SUMIF(INDIRECT("R[1]C24",FALSE):INDIRECT("R65000C24",FALSE),7,INDIRECT("R[1]C[0]",FALSE):INDIRECT("R65000C[0]",FALSE))</f>
        <v>0</v>
      </c>
      <c r="L122" s="17">
        <v>0</v>
      </c>
      <c r="M122" s="17"/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9"/>
      <c r="X122" s="20"/>
      <c r="Y122" s="20"/>
      <c r="Z122" s="20"/>
      <c r="AA122" s="20"/>
    </row>
    <row r="123" spans="1:27" x14ac:dyDescent="0.3">
      <c r="A123" s="15" t="s">
        <v>107</v>
      </c>
      <c r="B123" s="16">
        <v>0</v>
      </c>
      <c r="C123" s="16">
        <v>0</v>
      </c>
      <c r="D123" s="16">
        <v>0</v>
      </c>
      <c r="E123" s="16">
        <v>0</v>
      </c>
      <c r="F123" s="38"/>
      <c r="G123" s="16">
        <v>0</v>
      </c>
      <c r="H123" s="38"/>
      <c r="I123" s="38"/>
      <c r="J123" s="39"/>
      <c r="K123" s="16">
        <f ca="1">SUMIF(INDIRECT("R[1]C24",FALSE):INDIRECT("R65000C24",FALSE),8,INDIRECT("R[1]C[0]",FALSE):INDIRECT("R65000C[0]",FALSE))</f>
        <v>0</v>
      </c>
      <c r="L123" s="17">
        <v>0</v>
      </c>
      <c r="M123" s="38"/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9"/>
      <c r="X123" s="3"/>
      <c r="Y123" s="3"/>
      <c r="Z123" s="3"/>
      <c r="AA123" s="3"/>
    </row>
    <row r="124" spans="1:27" x14ac:dyDescent="0.3">
      <c r="A124" s="15" t="s">
        <v>108</v>
      </c>
      <c r="B124" s="16">
        <v>0</v>
      </c>
      <c r="C124" s="16">
        <v>0</v>
      </c>
      <c r="D124" s="16">
        <v>0</v>
      </c>
      <c r="E124" s="16">
        <v>0</v>
      </c>
      <c r="F124" s="38"/>
      <c r="G124" s="16">
        <v>0</v>
      </c>
      <c r="H124" s="38"/>
      <c r="I124" s="38"/>
      <c r="J124" s="39"/>
      <c r="K124" s="16">
        <f ca="1">SUMIF(INDIRECT("R[1]C24",FALSE):INDIRECT("R65000C24",FALSE),9,INDIRECT("R[1]C[0]",FALSE):INDIRECT("R65000C[0]",FALSE))</f>
        <v>0</v>
      </c>
      <c r="L124" s="17">
        <v>0</v>
      </c>
      <c r="M124" s="38"/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9"/>
      <c r="X124" s="3"/>
      <c r="Y124" s="3"/>
      <c r="Z124" s="3"/>
      <c r="AA124" s="3"/>
    </row>
    <row r="125" spans="1:27" ht="15.75" customHeight="1" x14ac:dyDescent="0.3">
      <c r="A125" s="40"/>
      <c r="B125" s="41"/>
      <c r="C125" s="41"/>
      <c r="D125" s="41"/>
      <c r="E125" s="41"/>
      <c r="F125" s="41"/>
      <c r="G125" s="41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2"/>
      <c r="X125" s="3"/>
      <c r="Y125" s="3"/>
      <c r="Z125" s="3"/>
      <c r="AA125" s="3"/>
    </row>
    <row r="126" spans="1:27" ht="15.75" customHeight="1" x14ac:dyDescent="0.3">
      <c r="A126" s="4"/>
      <c r="B126" s="43"/>
      <c r="C126" s="43"/>
      <c r="D126" s="43"/>
      <c r="E126" s="43"/>
      <c r="F126" s="43"/>
      <c r="G126" s="43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2"/>
      <c r="X126" s="3"/>
      <c r="Y126" s="3"/>
      <c r="Z126" s="3"/>
      <c r="AA126" s="3"/>
    </row>
    <row r="127" spans="1:27" ht="17.399999999999999" customHeight="1" x14ac:dyDescent="0.35">
      <c r="A127" s="44" t="s">
        <v>109</v>
      </c>
      <c r="B127" s="44"/>
      <c r="C127" s="45"/>
      <c r="D127" s="45"/>
      <c r="E127" s="45"/>
      <c r="F127" s="45"/>
      <c r="G127" s="46"/>
      <c r="H127" s="46"/>
      <c r="I127" s="47"/>
      <c r="J127" s="91" t="s">
        <v>113</v>
      </c>
      <c r="K127" s="91"/>
      <c r="L127" s="91"/>
      <c r="M127" s="91"/>
      <c r="N127" s="91"/>
      <c r="O127" s="7"/>
      <c r="P127" s="8"/>
      <c r="Q127" s="8"/>
      <c r="R127" s="8"/>
      <c r="S127" s="8"/>
      <c r="T127" s="8"/>
      <c r="U127" s="8"/>
      <c r="V127" s="8"/>
      <c r="W127" s="2"/>
      <c r="X127" s="3"/>
      <c r="Y127" s="3"/>
      <c r="Z127" s="3"/>
      <c r="AA127" s="3"/>
    </row>
    <row r="128" spans="1:27" ht="13.2" customHeight="1" x14ac:dyDescent="0.35">
      <c r="A128" s="48"/>
      <c r="B128" s="44"/>
      <c r="C128" s="44"/>
      <c r="D128" s="44"/>
      <c r="E128" s="49" t="s">
        <v>110</v>
      </c>
      <c r="F128" s="50"/>
      <c r="G128" s="44"/>
      <c r="H128" s="44"/>
      <c r="I128" s="44"/>
      <c r="J128" s="44"/>
      <c r="K128" s="49" t="s">
        <v>111</v>
      </c>
      <c r="L128" s="51"/>
      <c r="M128" s="52"/>
      <c r="N128" s="52"/>
      <c r="O128" s="4"/>
      <c r="P128" s="2"/>
      <c r="Q128" s="2"/>
      <c r="R128" s="2"/>
      <c r="S128" s="2"/>
      <c r="T128" s="2"/>
      <c r="U128" s="2"/>
      <c r="V128" s="2"/>
      <c r="W128" s="2"/>
      <c r="X128" s="3"/>
      <c r="Y128" s="3"/>
      <c r="Z128" s="3"/>
      <c r="AA128" s="3"/>
    </row>
    <row r="129" spans="1:27" ht="19.8" customHeight="1" x14ac:dyDescent="0.35">
      <c r="A129" s="44" t="s">
        <v>114</v>
      </c>
      <c r="B129" s="44"/>
      <c r="C129" s="45"/>
      <c r="D129" s="45"/>
      <c r="E129" s="45"/>
      <c r="F129" s="45"/>
      <c r="G129" s="45"/>
      <c r="H129" s="53"/>
      <c r="I129" s="54"/>
      <c r="J129" s="91" t="s">
        <v>115</v>
      </c>
      <c r="K129" s="91"/>
      <c r="L129" s="91"/>
      <c r="M129" s="91"/>
      <c r="N129" s="91"/>
      <c r="O129" s="4"/>
      <c r="P129" s="2"/>
      <c r="Q129" s="2"/>
      <c r="R129" s="2"/>
      <c r="S129" s="2"/>
      <c r="T129" s="2"/>
      <c r="U129" s="2"/>
      <c r="V129" s="2"/>
      <c r="W129" s="2"/>
      <c r="X129" s="3"/>
      <c r="Y129" s="3"/>
      <c r="Z129" s="3"/>
      <c r="AA129" s="3"/>
    </row>
    <row r="130" spans="1:27" ht="13.2" customHeight="1" x14ac:dyDescent="0.35">
      <c r="A130" s="55"/>
      <c r="B130" s="52"/>
      <c r="C130" s="52"/>
      <c r="D130" s="52"/>
      <c r="E130" s="51" t="s">
        <v>110</v>
      </c>
      <c r="F130" s="52"/>
      <c r="G130" s="52"/>
      <c r="H130" s="52"/>
      <c r="I130" s="52"/>
      <c r="J130" s="52"/>
      <c r="K130" s="51" t="s">
        <v>111</v>
      </c>
      <c r="L130" s="51"/>
      <c r="M130" s="52"/>
      <c r="N130" s="52"/>
      <c r="O130" s="4"/>
      <c r="P130" s="2"/>
      <c r="Q130" s="2"/>
      <c r="R130" s="2"/>
      <c r="S130" s="2"/>
      <c r="T130" s="2"/>
      <c r="U130" s="2"/>
      <c r="V130" s="2"/>
      <c r="W130" s="2"/>
      <c r="X130" s="3"/>
      <c r="Y130" s="3"/>
      <c r="Z130" s="3"/>
      <c r="AA130" s="3"/>
    </row>
    <row r="131" spans="1:27" ht="13.2" customHeight="1" x14ac:dyDescent="0.3">
      <c r="A131" s="2" t="s">
        <v>112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3"/>
      <c r="Y131" s="3"/>
      <c r="Z131" s="3"/>
      <c r="AA131" s="3"/>
    </row>
  </sheetData>
  <mergeCells count="73">
    <mergeCell ref="J127:N127"/>
    <mergeCell ref="J129:N129"/>
    <mergeCell ref="I119:I121"/>
    <mergeCell ref="I90:I93"/>
    <mergeCell ref="I94:I101"/>
    <mergeCell ref="I102:I109"/>
    <mergeCell ref="I110:I115"/>
    <mergeCell ref="I116:I118"/>
    <mergeCell ref="I52:I61"/>
    <mergeCell ref="I62:I69"/>
    <mergeCell ref="I70:I77"/>
    <mergeCell ref="I78:I85"/>
    <mergeCell ref="I86:I89"/>
    <mergeCell ref="U23:V23"/>
    <mergeCell ref="D23:E23"/>
    <mergeCell ref="B23:C23"/>
    <mergeCell ref="I32:I41"/>
    <mergeCell ref="I42:I51"/>
    <mergeCell ref="M12:P12"/>
    <mergeCell ref="A12:H12"/>
    <mergeCell ref="I12:L12"/>
    <mergeCell ref="U21:V21"/>
    <mergeCell ref="B22:E22"/>
    <mergeCell ref="M22:R22"/>
    <mergeCell ref="F22:G23"/>
    <mergeCell ref="A22:A24"/>
    <mergeCell ref="I22:I24"/>
    <mergeCell ref="S22:V22"/>
    <mergeCell ref="H22:H24"/>
    <mergeCell ref="L22:L24"/>
    <mergeCell ref="J22:K23"/>
    <mergeCell ref="N23:R23"/>
    <mergeCell ref="S23:T23"/>
    <mergeCell ref="M23:M24"/>
    <mergeCell ref="M10:P10"/>
    <mergeCell ref="I10:L10"/>
    <mergeCell ref="A11:H11"/>
    <mergeCell ref="I11:L11"/>
    <mergeCell ref="M11:P11"/>
    <mergeCell ref="A19:H19"/>
    <mergeCell ref="M19:P19"/>
    <mergeCell ref="I19:L19"/>
    <mergeCell ref="O1:V1"/>
    <mergeCell ref="A2:V2"/>
    <mergeCell ref="F3:N3"/>
    <mergeCell ref="F4:N4"/>
    <mergeCell ref="A5:V5"/>
    <mergeCell ref="A7:H8"/>
    <mergeCell ref="I7:P7"/>
    <mergeCell ref="I8:L8"/>
    <mergeCell ref="M8:P8"/>
    <mergeCell ref="A9:H9"/>
    <mergeCell ref="M9:P9"/>
    <mergeCell ref="I9:L9"/>
    <mergeCell ref="A10:H10"/>
    <mergeCell ref="M17:P17"/>
    <mergeCell ref="A17:H17"/>
    <mergeCell ref="I17:L17"/>
    <mergeCell ref="A18:H18"/>
    <mergeCell ref="I18:L18"/>
    <mergeCell ref="M18:P18"/>
    <mergeCell ref="M15:P15"/>
    <mergeCell ref="A15:H15"/>
    <mergeCell ref="I15:L15"/>
    <mergeCell ref="M16:P16"/>
    <mergeCell ref="I16:L16"/>
    <mergeCell ref="A16:H16"/>
    <mergeCell ref="A13:H13"/>
    <mergeCell ref="M13:P13"/>
    <mergeCell ref="I13:L13"/>
    <mergeCell ref="M14:P14"/>
    <mergeCell ref="A14:H14"/>
    <mergeCell ref="I14:L14"/>
  </mergeCells>
  <pageMargins left="0.31496062992125984" right="0.15748031496062992" top="0.51181102362204722" bottom="0.39370078740157483" header="0" footer="0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0.06.2026&lt;/string&gt;&#10;  &lt;/DateInfo&gt;&#10;  &lt;DocumentCode&gt;SQUERY_USER_VARIANT&lt;/DocumentCode&gt;&#10;  &lt;ObjectCode&gt;SQUERY_USER_VARIANT&lt;/ObjectCode&gt;&#10;  &lt;DocumentName&gt;ИНФОРМАЦИЯ О МУНИЦИПАЛЬНОМ ДОЛГЕ (Владимирская область) использовать в 2024 году(Долговая книга (Настраиваемая форма))&lt;/DocumentName&gt;&#10;  &lt;VariantName&gt;ИНФОРМАЦИЯ О МУНИЦИПАЛЬНОМ ДОЛГЕ (Владимирская область) использовать в 2024 году&lt;/VariantName&gt;&#10;  &lt;VariantLink&gt;267655519&lt;/VariantLink&gt;&#10;  &lt;ReportCode&gt;9B87226F2FE043DDA962DFA8100F90&lt;/ReportCode&gt;&#10;  &lt;SvodReportLink xsi:nil=&quot;true&quot; /&gt;&#10;  &lt;ReportLink&gt;24461115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1B6FA82B-6E20-44D6-8190-FD6C0164F6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Илларионова Елена Александровна</dc:creator>
  <cp:lastModifiedBy>RePack by Diakov</cp:lastModifiedBy>
  <cp:lastPrinted>2026-06-30T06:02:10Z</cp:lastPrinted>
  <dcterms:created xsi:type="dcterms:W3CDTF">2026-06-30T05:51:06Z</dcterms:created>
  <dcterms:modified xsi:type="dcterms:W3CDTF">2026-06-30T06:02:57Z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ИНФОРМАЦИЯ О МУНИЦИПАЛЬНОМ ДОЛГЕ (Владимирская область) использовать в 2024 году.xlsx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25.1.1321.27538506</vt:lpwstr>
  </property>
  <property fmtid="{D5CDD505-2E9C-101B-9397-08002B2CF9AE}" pid="5" name="Пользователь">
    <vt:lpwstr>web_28023</vt:lpwstr>
  </property>
  <property fmtid="{D5CDD505-2E9C-101B-9397-08002B2CF9AE}" pid="6" name="Шаблон">
    <vt:lpwstr>credit_get_vladimir_MO6_20240503.xlt</vt:lpwstr>
  </property>
</Properties>
</file>