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53222"/>
  <mc:AlternateContent xmlns:mc="http://schemas.openxmlformats.org/markup-compatibility/2006">
    <mc:Choice Requires="x15">
      <x15ac:absPath xmlns:x15ac="http://schemas.microsoft.com/office/spreadsheetml/2010/11/ac" url="D:\0Новый сайт\Выгрузка\ФУ\файлы\"/>
    </mc:Choice>
  </mc:AlternateContent>
  <bookViews>
    <workbookView xWindow="0" yWindow="0" windowWidth="28800" windowHeight="12210" tabRatio="757"/>
  </bookViews>
  <sheets>
    <sheet name="на 01.01.2026" sheetId="91" r:id="rId1"/>
  </sheets>
  <calcPr calcId="162913"/>
</workbook>
</file>

<file path=xl/calcChain.xml><?xml version="1.0" encoding="utf-8"?>
<calcChain xmlns="http://schemas.openxmlformats.org/spreadsheetml/2006/main">
  <c r="K4" i="91" l="1"/>
  <c r="K5" i="91"/>
  <c r="K6" i="91"/>
  <c r="K7" i="91"/>
  <c r="K8" i="91"/>
  <c r="K9" i="91"/>
  <c r="K10" i="91"/>
  <c r="K11" i="91"/>
  <c r="K12" i="91"/>
  <c r="K13" i="91"/>
  <c r="K14" i="91"/>
  <c r="K15" i="91"/>
  <c r="K16" i="91"/>
  <c r="K17" i="91"/>
  <c r="K18" i="91"/>
  <c r="K19" i="91"/>
  <c r="K20" i="91"/>
  <c r="K21" i="91"/>
  <c r="K22" i="91"/>
  <c r="K24" i="91"/>
  <c r="K25" i="91"/>
  <c r="K26" i="91"/>
  <c r="K27" i="91"/>
  <c r="K28" i="91"/>
  <c r="K29" i="91"/>
  <c r="K30" i="91"/>
  <c r="K31" i="91"/>
  <c r="K32" i="91"/>
  <c r="K33" i="91"/>
  <c r="K34" i="91"/>
  <c r="K35" i="91"/>
  <c r="K36" i="91"/>
  <c r="K37" i="91"/>
  <c r="K38" i="91"/>
  <c r="K39" i="91"/>
  <c r="K40" i="91"/>
  <c r="K41" i="91"/>
  <c r="K42" i="91"/>
  <c r="K43" i="91"/>
  <c r="K44" i="91"/>
  <c r="K45" i="91"/>
  <c r="K46" i="91"/>
  <c r="K47" i="91"/>
  <c r="K48" i="91"/>
  <c r="K3" i="91"/>
  <c r="J46" i="91"/>
  <c r="I46" i="91"/>
  <c r="J45" i="91"/>
  <c r="I45" i="91"/>
  <c r="H45" i="91"/>
  <c r="G45" i="91"/>
  <c r="F45" i="91"/>
  <c r="J44" i="91"/>
  <c r="I44" i="91"/>
  <c r="H44" i="91"/>
  <c r="G44" i="91"/>
  <c r="F44" i="91"/>
  <c r="J43" i="91"/>
  <c r="I43" i="91"/>
  <c r="H43" i="91"/>
  <c r="G43" i="91"/>
  <c r="F43" i="91"/>
  <c r="J42" i="91"/>
  <c r="I42" i="91"/>
  <c r="H42" i="91"/>
  <c r="G42" i="91"/>
  <c r="F42" i="91"/>
  <c r="E41" i="91"/>
  <c r="D41" i="91"/>
  <c r="I41" i="91"/>
  <c r="C41" i="91"/>
  <c r="C39" i="91"/>
  <c r="B41" i="91"/>
  <c r="F41" i="91"/>
  <c r="J40" i="91"/>
  <c r="I40" i="91"/>
  <c r="H40" i="91"/>
  <c r="G40" i="91"/>
  <c r="F40" i="91"/>
  <c r="B39" i="91"/>
  <c r="J38" i="91"/>
  <c r="I38" i="91"/>
  <c r="H38" i="91"/>
  <c r="G38" i="91"/>
  <c r="F38" i="91"/>
  <c r="J37" i="91"/>
  <c r="I37" i="91"/>
  <c r="H37" i="91"/>
  <c r="G37" i="91"/>
  <c r="F37" i="91"/>
  <c r="J36" i="91"/>
  <c r="I36" i="91"/>
  <c r="H36" i="91"/>
  <c r="G36" i="91"/>
  <c r="F36" i="91"/>
  <c r="E35" i="91"/>
  <c r="D35" i="91"/>
  <c r="I35" i="91"/>
  <c r="C35" i="91"/>
  <c r="G35" i="91"/>
  <c r="B35" i="91"/>
  <c r="J34" i="91"/>
  <c r="I34" i="91"/>
  <c r="H34" i="91"/>
  <c r="G34" i="91"/>
  <c r="F34" i="91"/>
  <c r="J33" i="91"/>
  <c r="I33" i="91"/>
  <c r="H33" i="91"/>
  <c r="G33" i="91"/>
  <c r="F33" i="91"/>
  <c r="J32" i="91"/>
  <c r="I32" i="91"/>
  <c r="H32" i="91"/>
  <c r="J31" i="91"/>
  <c r="I31" i="91"/>
  <c r="H31" i="91"/>
  <c r="G31" i="91"/>
  <c r="F31" i="91"/>
  <c r="J30" i="91"/>
  <c r="I30" i="91"/>
  <c r="H30" i="91"/>
  <c r="G30" i="91"/>
  <c r="F30" i="91"/>
  <c r="J29" i="91"/>
  <c r="I29" i="91"/>
  <c r="H29" i="91"/>
  <c r="G29" i="91"/>
  <c r="F29" i="91"/>
  <c r="J27" i="91"/>
  <c r="I27" i="91"/>
  <c r="H27" i="91"/>
  <c r="G27" i="91"/>
  <c r="F27" i="91"/>
  <c r="J26" i="91"/>
  <c r="I26" i="91"/>
  <c r="H26" i="91"/>
  <c r="G26" i="91"/>
  <c r="F26" i="91"/>
  <c r="E25" i="91"/>
  <c r="D25" i="91"/>
  <c r="C25" i="91"/>
  <c r="J25" i="91"/>
  <c r="B25" i="91"/>
  <c r="B24" i="91"/>
  <c r="B47" i="91"/>
  <c r="J21" i="91"/>
  <c r="I21" i="91"/>
  <c r="H21" i="91"/>
  <c r="G21" i="91"/>
  <c r="F21" i="91"/>
  <c r="J20" i="91"/>
  <c r="I20" i="91"/>
  <c r="H20" i="91"/>
  <c r="J19" i="91"/>
  <c r="I19" i="91"/>
  <c r="H19" i="91"/>
  <c r="G19" i="91"/>
  <c r="F19" i="91"/>
  <c r="J18" i="91"/>
  <c r="I18" i="91"/>
  <c r="H18" i="91"/>
  <c r="G18" i="91"/>
  <c r="F18" i="91"/>
  <c r="J17" i="91"/>
  <c r="I17" i="91"/>
  <c r="H17" i="91"/>
  <c r="G17" i="91"/>
  <c r="F17" i="91"/>
  <c r="E16" i="91"/>
  <c r="D16" i="91"/>
  <c r="D13" i="91"/>
  <c r="C16" i="91"/>
  <c r="G16" i="91"/>
  <c r="B16" i="91"/>
  <c r="J15" i="91"/>
  <c r="I15" i="91"/>
  <c r="H15" i="91"/>
  <c r="G15" i="91"/>
  <c r="F15" i="91"/>
  <c r="J14" i="91"/>
  <c r="I14" i="91"/>
  <c r="H14" i="91"/>
  <c r="G14" i="91"/>
  <c r="F14" i="91"/>
  <c r="E13" i="91"/>
  <c r="J12" i="91"/>
  <c r="I12" i="91"/>
  <c r="H12" i="91"/>
  <c r="G12" i="91"/>
  <c r="F12" i="91"/>
  <c r="J11" i="91"/>
  <c r="I11" i="91"/>
  <c r="H11" i="91"/>
  <c r="G11" i="91"/>
  <c r="F11" i="91"/>
  <c r="J10" i="91"/>
  <c r="I10" i="91"/>
  <c r="H10" i="91"/>
  <c r="G10" i="91"/>
  <c r="F10" i="91"/>
  <c r="J9" i="91"/>
  <c r="I9" i="91"/>
  <c r="H9" i="91"/>
  <c r="G9" i="91"/>
  <c r="F9" i="91"/>
  <c r="E8" i="91"/>
  <c r="D8" i="91"/>
  <c r="C8" i="91"/>
  <c r="G8" i="91"/>
  <c r="B8" i="91"/>
  <c r="J7" i="91"/>
  <c r="I7" i="91"/>
  <c r="G7" i="91"/>
  <c r="F7" i="91"/>
  <c r="J6" i="91"/>
  <c r="I6" i="91"/>
  <c r="H6" i="91"/>
  <c r="G6" i="91"/>
  <c r="F6" i="91"/>
  <c r="J5" i="91"/>
  <c r="I5" i="91"/>
  <c r="H5" i="91"/>
  <c r="G5" i="91"/>
  <c r="F5" i="91"/>
  <c r="J4" i="91"/>
  <c r="E4" i="91"/>
  <c r="D4" i="91"/>
  <c r="F4" i="91"/>
  <c r="I4" i="91"/>
  <c r="C4" i="91"/>
  <c r="B4" i="91"/>
  <c r="J3" i="91"/>
  <c r="I3" i="91"/>
  <c r="H3" i="91"/>
  <c r="G3" i="91"/>
  <c r="F3" i="91"/>
  <c r="F35" i="91"/>
  <c r="I16" i="91"/>
  <c r="B22" i="91"/>
  <c r="B48" i="91"/>
  <c r="G4" i="91"/>
  <c r="B13" i="91"/>
  <c r="F25" i="91"/>
  <c r="H35" i="91"/>
  <c r="H41" i="91"/>
  <c r="E39" i="91"/>
  <c r="E24" i="91"/>
  <c r="E22" i="91"/>
  <c r="E47" i="91"/>
  <c r="E48" i="91"/>
  <c r="D39" i="91"/>
  <c r="D24" i="91"/>
  <c r="I25" i="91"/>
  <c r="H25" i="91"/>
  <c r="I13" i="91"/>
  <c r="H13" i="91"/>
  <c r="F13" i="91"/>
  <c r="F16" i="91"/>
  <c r="H16" i="91"/>
  <c r="J16" i="91"/>
  <c r="I8" i="91"/>
  <c r="D22" i="91"/>
  <c r="H22" i="91"/>
  <c r="F8" i="91"/>
  <c r="H8" i="91"/>
  <c r="H4" i="91"/>
  <c r="F39" i="91"/>
  <c r="I39" i="91"/>
  <c r="H39" i="91"/>
  <c r="D47" i="91"/>
  <c r="D48" i="91"/>
  <c r="H48" i="91"/>
  <c r="I24" i="91"/>
  <c r="F24" i="91"/>
  <c r="H24" i="91"/>
  <c r="I22" i="91"/>
  <c r="F22" i="91"/>
  <c r="H47" i="91"/>
  <c r="I47" i="91"/>
  <c r="F47" i="91"/>
  <c r="F48" i="91"/>
  <c r="I48" i="91"/>
  <c r="J8" i="91"/>
  <c r="G41" i="91"/>
  <c r="J39" i="91"/>
  <c r="G39" i="91"/>
  <c r="J41" i="91"/>
  <c r="J35" i="91"/>
  <c r="G25" i="91"/>
  <c r="C24" i="91"/>
  <c r="C13" i="91"/>
  <c r="C47" i="91"/>
  <c r="J24" i="91"/>
  <c r="G24" i="91"/>
  <c r="G13" i="91"/>
  <c r="C22" i="91"/>
  <c r="J13" i="91"/>
  <c r="J47" i="91"/>
  <c r="G47" i="91"/>
  <c r="G22" i="91"/>
  <c r="C48" i="91"/>
  <c r="J22" i="91"/>
  <c r="G48" i="91"/>
  <c r="J48" i="91"/>
</calcChain>
</file>

<file path=xl/sharedStrings.xml><?xml version="1.0" encoding="utf-8"?>
<sst xmlns="http://schemas.openxmlformats.org/spreadsheetml/2006/main" count="58" uniqueCount="58">
  <si>
    <t>Транспортный налог с физических лиц</t>
  </si>
  <si>
    <t>Плата за сервитут</t>
  </si>
  <si>
    <t>Фактическое поступление     2024 года</t>
  </si>
  <si>
    <t>Фактическое поступление     2025 года</t>
  </si>
  <si>
    <t>Наименование доходов бюджета</t>
  </si>
  <si>
    <t>Налог на доходы физических лиц</t>
  </si>
  <si>
    <t>доходы от уплаты акцизов на сидр</t>
  </si>
  <si>
    <t>доходы от уплаты акцизов на нефтепродукты</t>
  </si>
  <si>
    <t>Туристический налог</t>
  </si>
  <si>
    <t>упрощенная система налогообложения</t>
  </si>
  <si>
    <t>единый налог на вмененный доход</t>
  </si>
  <si>
    <t>единый сельскохозяйственный налог</t>
  </si>
  <si>
    <t>патентная система налогообложения</t>
  </si>
  <si>
    <t>Налог на имущество физических лиц</t>
  </si>
  <si>
    <t>земельный налог с юридических лиц</t>
  </si>
  <si>
    <t>земельный налог с физических лиц</t>
  </si>
  <si>
    <t>Налоги за пользование природными ресурсами</t>
  </si>
  <si>
    <t>Государственная пошлина</t>
  </si>
  <si>
    <t>Итого налоговые доходы</t>
  </si>
  <si>
    <t>арендная плата за разграниченные земли</t>
  </si>
  <si>
    <t>арендная плата за земли до разграничения</t>
  </si>
  <si>
    <t>Доходы от аренды имущества</t>
  </si>
  <si>
    <t>Прочие доходы от использования имущества</t>
  </si>
  <si>
    <t>Плата за размещение НТО</t>
  </si>
  <si>
    <t>Плата за негативное воздействие</t>
  </si>
  <si>
    <t>доходы от оказания платных услуг</t>
  </si>
  <si>
    <t>доходы, поступающие в порядке возмещения расходов</t>
  </si>
  <si>
    <t>доходы от компенсации затрат государства</t>
  </si>
  <si>
    <t>Доходы от реализации имущества</t>
  </si>
  <si>
    <t>плата за увеличение площадей земельных участков</t>
  </si>
  <si>
    <t>Штрафы, санкции, возмещение ущерба</t>
  </si>
  <si>
    <t>Прочие неналоговые доходы</t>
  </si>
  <si>
    <t>Итого неналоговые доходы</t>
  </si>
  <si>
    <t>Всего доходов</t>
  </si>
  <si>
    <t>Доходы от перечисления части прибыли</t>
  </si>
  <si>
    <t>Задолженность и перерасчеты по отмененным налогам</t>
  </si>
  <si>
    <t>Доходы от продажи за земельные участки до разграничения</t>
  </si>
  <si>
    <t>Доходы от продажи за земельные участки после разграничения</t>
  </si>
  <si>
    <t>Первоначальный план на год</t>
  </si>
  <si>
    <t>Уточненный план на год</t>
  </si>
  <si>
    <t>Доходы от акцизов, в том числе:</t>
  </si>
  <si>
    <t>Налоги на совокупный доход, в том числе:</t>
  </si>
  <si>
    <t>Налоги на имущество, в том сисле:</t>
  </si>
  <si>
    <t>Земельный налог, в том числе:</t>
  </si>
  <si>
    <t>НЕНАЛОГОВЫЕ ДОХОДЫ</t>
  </si>
  <si>
    <t>Доходы от использования имущества, в том числе:</t>
  </si>
  <si>
    <t>Арендная плата за земельные участки, в том числе:</t>
  </si>
  <si>
    <t>Доходы от оказания платных услуг и компенсации затрат:</t>
  </si>
  <si>
    <t>Доходы от продажи материальных ценностей, в том числе:</t>
  </si>
  <si>
    <t>Доходы от продажи земельных участков, в том числе:</t>
  </si>
  <si>
    <t>% поступления к первоначальному плану на год</t>
  </si>
  <si>
    <t>% поступления к уточненному плану на год</t>
  </si>
  <si>
    <t>% поступления к 2024 году</t>
  </si>
  <si>
    <t>отклонения к первоначальному плану на год</t>
  </si>
  <si>
    <t>отклонения к уточненному плану на год</t>
  </si>
  <si>
    <t>отклонения к 2024 году</t>
  </si>
  <si>
    <t>Проценты по кредитам</t>
  </si>
  <si>
    <t>Анализ исполнения доходной части бюджета за январь-декабрь 2025 года к 2024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</si>
</sst>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7" formatCode="0.0%"/>
    <numFmt numFmtId="188" formatCode="#,##0.0"/>
  </numFmts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2"/>
      <name val="Arial Cyr"/>
      <charset val="204"/>
    </font>
    <font>
      <b/>
      <sz val="10"/>
      <name val="Arial Cyr"/>
      <charset val="204"/>
    </font>
    <font>
      <sz val="10"/>
      <name val="Arial Cyr"/>
      <charset val="204"/>
    </font>
    <font>
      <i/>
      <sz val="10"/>
      <name val="Arial Cyr"/>
      <charset val="204"/>
    </font>
    <font>
      <b/>
      <i/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4">
    <xf numFmtId="0" fontId="0" fillId="0" borderId="0" xfId="0"/>
    <xf numFmtId="0" fontId="4" fillId="0" borderId="0" xfId="0" applyFont="1"/>
    <xf numFmtId="4" fontId="0" fillId="0" borderId="1" xfId="0" applyNumberFormat="1" applyFont="1" applyBorder="1"/>
    <xf numFmtId="4" fontId="0" fillId="0" borderId="2" xfId="0" applyNumberFormat="1" applyFont="1" applyBorder="1"/>
    <xf numFmtId="177" fontId="4" fillId="0" borderId="2" xfId="1" applyNumberFormat="1" applyFont="1" applyBorder="1"/>
    <xf numFmtId="0" fontId="5" fillId="0" borderId="1" xfId="0" applyFont="1" applyBorder="1"/>
    <xf numFmtId="0" fontId="4" fillId="0" borderId="0" xfId="0" applyFont="1" applyBorder="1"/>
    <xf numFmtId="0" fontId="0" fillId="0" borderId="1" xfId="0" applyFont="1" applyBorder="1"/>
    <xf numFmtId="4" fontId="4" fillId="0" borderId="2" xfId="0" applyNumberFormat="1" applyFont="1" applyBorder="1"/>
    <xf numFmtId="0" fontId="5" fillId="0" borderId="1" xfId="0" applyFont="1" applyFill="1" applyBorder="1"/>
    <xf numFmtId="0" fontId="3" fillId="0" borderId="1" xfId="0" applyFont="1" applyFill="1" applyBorder="1"/>
    <xf numFmtId="0" fontId="0" fillId="0" borderId="1" xfId="0" applyFont="1" applyFill="1" applyBorder="1"/>
    <xf numFmtId="0" fontId="3" fillId="0" borderId="3" xfId="0" applyFont="1" applyFill="1" applyBorder="1"/>
    <xf numFmtId="4" fontId="3" fillId="0" borderId="4" xfId="0" applyNumberFormat="1" applyFont="1" applyBorder="1"/>
    <xf numFmtId="177" fontId="3" fillId="0" borderId="2" xfId="1" applyNumberFormat="1" applyFont="1" applyBorder="1"/>
    <xf numFmtId="4" fontId="3" fillId="0" borderId="5" xfId="0" applyNumberFormat="1" applyFont="1" applyBorder="1" applyAlignment="1">
      <alignment horizontal="center" wrapText="1"/>
    </xf>
    <xf numFmtId="2" fontId="3" fillId="0" borderId="6" xfId="0" applyNumberFormat="1" applyFont="1" applyBorder="1" applyAlignment="1">
      <alignment horizontal="center" wrapText="1"/>
    </xf>
    <xf numFmtId="2" fontId="3" fillId="0" borderId="6" xfId="0" applyNumberFormat="1" applyFont="1" applyFill="1" applyBorder="1" applyAlignment="1">
      <alignment horizontal="center" wrapText="1"/>
    </xf>
    <xf numFmtId="2" fontId="3" fillId="0" borderId="7" xfId="0" applyNumberFormat="1" applyFont="1" applyBorder="1" applyAlignment="1">
      <alignment horizontal="center" wrapText="1"/>
    </xf>
    <xf numFmtId="0" fontId="5" fillId="0" borderId="1" xfId="0" applyFont="1" applyFill="1" applyBorder="1" applyAlignment="1">
      <alignment wrapText="1"/>
    </xf>
    <xf numFmtId="4" fontId="3" fillId="0" borderId="1" xfId="0" applyNumberFormat="1" applyFont="1" applyBorder="1"/>
    <xf numFmtId="0" fontId="3" fillId="0" borderId="1" xfId="0" applyFont="1" applyBorder="1"/>
    <xf numFmtId="0" fontId="6" fillId="0" borderId="1" xfId="0" applyFont="1" applyFill="1" applyBorder="1"/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wrapText="1"/>
    </xf>
    <xf numFmtId="0" fontId="6" fillId="0" borderId="1" xfId="0" applyFont="1" applyFill="1" applyBorder="1" applyAlignment="1">
      <alignment wrapText="1"/>
    </xf>
    <xf numFmtId="188" fontId="0" fillId="0" borderId="2" xfId="0" applyNumberFormat="1" applyFont="1" applyBorder="1" applyAlignment="1">
      <alignment horizontal="right"/>
    </xf>
    <xf numFmtId="188" fontId="3" fillId="0" borderId="2" xfId="0" applyNumberFormat="1" applyFont="1" applyBorder="1" applyAlignment="1">
      <alignment horizontal="right"/>
    </xf>
    <xf numFmtId="4" fontId="4" fillId="0" borderId="2" xfId="1" applyNumberFormat="1" applyFont="1" applyBorder="1"/>
    <xf numFmtId="4" fontId="3" fillId="0" borderId="2" xfId="1" applyNumberFormat="1" applyFont="1" applyBorder="1"/>
    <xf numFmtId="4" fontId="3" fillId="0" borderId="2" xfId="0" applyNumberFormat="1" applyFont="1" applyBorder="1"/>
    <xf numFmtId="4" fontId="0" fillId="0" borderId="2" xfId="0" applyNumberFormat="1" applyFont="1" applyFill="1" applyBorder="1"/>
    <xf numFmtId="4" fontId="3" fillId="0" borderId="2" xfId="0" applyNumberFormat="1" applyFont="1" applyFill="1" applyBorder="1"/>
    <xf numFmtId="4" fontId="0" fillId="0" borderId="2" xfId="0" applyNumberFormat="1" applyFont="1" applyFill="1" applyBorder="1" applyAlignment="1">
      <alignment wrapText="1"/>
    </xf>
    <xf numFmtId="4" fontId="3" fillId="0" borderId="6" xfId="0" applyNumberFormat="1" applyFont="1" applyBorder="1" applyAlignment="1">
      <alignment horizontal="center" wrapText="1"/>
    </xf>
    <xf numFmtId="4" fontId="4" fillId="0" borderId="8" xfId="1" applyNumberFormat="1" applyFont="1" applyBorder="1"/>
    <xf numFmtId="4" fontId="3" fillId="0" borderId="8" xfId="1" applyNumberFormat="1" applyFont="1" applyBorder="1"/>
    <xf numFmtId="4" fontId="3" fillId="0" borderId="4" xfId="0" applyNumberFormat="1" applyFont="1" applyFill="1" applyBorder="1"/>
    <xf numFmtId="188" fontId="3" fillId="0" borderId="4" xfId="0" applyNumberFormat="1" applyFont="1" applyBorder="1" applyAlignment="1">
      <alignment horizontal="right"/>
    </xf>
    <xf numFmtId="177" fontId="3" fillId="0" borderId="4" xfId="1" applyNumberFormat="1" applyFont="1" applyBorder="1"/>
    <xf numFmtId="4" fontId="3" fillId="0" borderId="4" xfId="1" applyNumberFormat="1" applyFont="1" applyBorder="1"/>
    <xf numFmtId="4" fontId="3" fillId="0" borderId="9" xfId="1" applyNumberFormat="1" applyFont="1" applyBorder="1"/>
    <xf numFmtId="4" fontId="0" fillId="2" borderId="2" xfId="0" applyNumberFormat="1" applyFont="1" applyFill="1" applyBorder="1"/>
    <xf numFmtId="4" fontId="2" fillId="0" borderId="0" xfId="0" applyNumberFormat="1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7"/>
  <sheetViews>
    <sheetView tabSelected="1" workbookViewId="0">
      <selection activeCell="E5" sqref="E5"/>
    </sheetView>
  </sheetViews>
  <sheetFormatPr defaultRowHeight="12.75" x14ac:dyDescent="0.2"/>
  <cols>
    <col min="1" max="1" width="50.28515625" style="1" customWidth="1"/>
    <col min="2" max="2" width="17.42578125" style="1" customWidth="1"/>
    <col min="3" max="3" width="16.42578125" style="1" customWidth="1"/>
    <col min="4" max="4" width="15.42578125" style="1" customWidth="1"/>
    <col min="5" max="5" width="15" style="1" customWidth="1"/>
    <col min="6" max="6" width="11.5703125" style="1" customWidth="1"/>
    <col min="7" max="7" width="12.85546875" style="1" customWidth="1"/>
    <col min="8" max="8" width="11.85546875" style="1" customWidth="1"/>
    <col min="9" max="9" width="18.5703125" style="1" customWidth="1"/>
    <col min="10" max="10" width="15.7109375" style="1" customWidth="1"/>
    <col min="11" max="11" width="16.28515625" style="1" customWidth="1"/>
    <col min="12" max="16384" width="9.140625" style="1"/>
  </cols>
  <sheetData>
    <row r="1" spans="1:12" ht="16.5" thickBot="1" x14ac:dyDescent="0.3">
      <c r="A1" s="43" t="s">
        <v>57</v>
      </c>
      <c r="B1" s="43"/>
      <c r="C1" s="43"/>
      <c r="D1" s="43"/>
      <c r="E1" s="43"/>
      <c r="F1" s="43"/>
      <c r="G1" s="43"/>
      <c r="H1" s="43"/>
      <c r="I1" s="43"/>
      <c r="J1" s="43"/>
      <c r="K1" s="43"/>
    </row>
    <row r="2" spans="1:12" ht="78.75" customHeight="1" x14ac:dyDescent="0.2">
      <c r="A2" s="15" t="s">
        <v>4</v>
      </c>
      <c r="B2" s="34" t="s">
        <v>38</v>
      </c>
      <c r="C2" s="34" t="s">
        <v>39</v>
      </c>
      <c r="D2" s="16" t="s">
        <v>3</v>
      </c>
      <c r="E2" s="17" t="s">
        <v>2</v>
      </c>
      <c r="F2" s="16" t="s">
        <v>50</v>
      </c>
      <c r="G2" s="16" t="s">
        <v>51</v>
      </c>
      <c r="H2" s="16" t="s">
        <v>52</v>
      </c>
      <c r="I2" s="16" t="s">
        <v>53</v>
      </c>
      <c r="J2" s="16" t="s">
        <v>54</v>
      </c>
      <c r="K2" s="18" t="s">
        <v>55</v>
      </c>
    </row>
    <row r="3" spans="1:12" x14ac:dyDescent="0.2">
      <c r="A3" s="2" t="s">
        <v>5</v>
      </c>
      <c r="B3" s="3">
        <v>1036955000</v>
      </c>
      <c r="C3" s="3">
        <v>1163546198</v>
      </c>
      <c r="D3" s="3">
        <v>1154157695.4400001</v>
      </c>
      <c r="E3" s="3">
        <v>1148498162.3499999</v>
      </c>
      <c r="F3" s="26">
        <f>D3/B3*100</f>
        <v>111.30258260387384</v>
      </c>
      <c r="G3" s="4">
        <f>D3/C3</f>
        <v>0.99193113038731273</v>
      </c>
      <c r="H3" s="4">
        <f>D3/E3</f>
        <v>1.004927768520256</v>
      </c>
      <c r="I3" s="28">
        <f>D3-B3</f>
        <v>117202695.44000006</v>
      </c>
      <c r="J3" s="28">
        <f>D3-C3</f>
        <v>-9388502.5599999428</v>
      </c>
      <c r="K3" s="35">
        <f>D3-E3</f>
        <v>5659533.0900001526</v>
      </c>
    </row>
    <row r="4" spans="1:12" x14ac:dyDescent="0.2">
      <c r="A4" s="20" t="s">
        <v>40</v>
      </c>
      <c r="B4" s="30">
        <f>B5+B6</f>
        <v>43401000</v>
      </c>
      <c r="C4" s="30">
        <f>C5+C6</f>
        <v>43828400</v>
      </c>
      <c r="D4" s="30">
        <f>D5+D6</f>
        <v>43828535.990000002</v>
      </c>
      <c r="E4" s="30">
        <f>E5+E6</f>
        <v>45110567.509999998</v>
      </c>
      <c r="F4" s="27">
        <f t="shared" ref="F4:F48" si="0">D4/B4*100</f>
        <v>100.98508326997073</v>
      </c>
      <c r="G4" s="14">
        <f t="shared" ref="G4:G48" si="1">D4/C4</f>
        <v>1.0000031027826706</v>
      </c>
      <c r="H4" s="14">
        <f t="shared" ref="H4:H48" si="2">D4/E4</f>
        <v>0.97158023960315287</v>
      </c>
      <c r="I4" s="29">
        <f t="shared" ref="I4:I48" si="3">D4-B4</f>
        <v>427535.99000000209</v>
      </c>
      <c r="J4" s="29">
        <f t="shared" ref="J4:J48" si="4">D4-C4</f>
        <v>135.99000000208616</v>
      </c>
      <c r="K4" s="36">
        <f t="shared" ref="K4:K48" si="5">D4-E4</f>
        <v>-1282031.5199999958</v>
      </c>
    </row>
    <row r="5" spans="1:12" x14ac:dyDescent="0.2">
      <c r="A5" s="5" t="s">
        <v>6</v>
      </c>
      <c r="B5" s="3">
        <v>4956000</v>
      </c>
      <c r="C5" s="3">
        <v>5873500</v>
      </c>
      <c r="D5" s="3">
        <v>5873539.21</v>
      </c>
      <c r="E5" s="3">
        <v>8065972</v>
      </c>
      <c r="F5" s="26">
        <f t="shared" si="0"/>
        <v>118.51370480225989</v>
      </c>
      <c r="G5" s="4">
        <f t="shared" si="1"/>
        <v>1.0000066757469992</v>
      </c>
      <c r="H5" s="4">
        <f t="shared" si="2"/>
        <v>0.72818740382436242</v>
      </c>
      <c r="I5" s="28">
        <f t="shared" si="3"/>
        <v>917539.21</v>
      </c>
      <c r="J5" s="28">
        <f t="shared" si="4"/>
        <v>39.209999999962747</v>
      </c>
      <c r="K5" s="35">
        <f t="shared" si="5"/>
        <v>-2192432.79</v>
      </c>
      <c r="L5" s="6"/>
    </row>
    <row r="6" spans="1:12" x14ac:dyDescent="0.2">
      <c r="A6" s="5" t="s">
        <v>7</v>
      </c>
      <c r="B6" s="3">
        <v>38445000</v>
      </c>
      <c r="C6" s="3">
        <v>37954900</v>
      </c>
      <c r="D6" s="3">
        <v>37954996.780000001</v>
      </c>
      <c r="E6" s="3">
        <v>37044595.509999998</v>
      </c>
      <c r="F6" s="26">
        <f t="shared" si="0"/>
        <v>98.725443568734562</v>
      </c>
      <c r="G6" s="4">
        <f t="shared" si="1"/>
        <v>1.0000025498683964</v>
      </c>
      <c r="H6" s="4">
        <f t="shared" si="2"/>
        <v>1.0245758188871099</v>
      </c>
      <c r="I6" s="28">
        <f t="shared" si="3"/>
        <v>-490003.21999999881</v>
      </c>
      <c r="J6" s="28">
        <f t="shared" si="4"/>
        <v>96.780000001192093</v>
      </c>
      <c r="K6" s="35">
        <f t="shared" si="5"/>
        <v>910401.27000000328</v>
      </c>
      <c r="L6" s="6"/>
    </row>
    <row r="7" spans="1:12" x14ac:dyDescent="0.2">
      <c r="A7" s="7" t="s">
        <v>8</v>
      </c>
      <c r="B7" s="3">
        <v>4790000</v>
      </c>
      <c r="C7" s="3">
        <v>1307900</v>
      </c>
      <c r="D7" s="3">
        <v>1307937</v>
      </c>
      <c r="E7" s="3">
        <v>0</v>
      </c>
      <c r="F7" s="26">
        <f t="shared" si="0"/>
        <v>27.305574112734867</v>
      </c>
      <c r="G7" s="4">
        <f t="shared" si="1"/>
        <v>1.0000282896245891</v>
      </c>
      <c r="H7" s="4"/>
      <c r="I7" s="28">
        <f t="shared" si="3"/>
        <v>-3482063</v>
      </c>
      <c r="J7" s="28">
        <f t="shared" si="4"/>
        <v>37</v>
      </c>
      <c r="K7" s="35">
        <f t="shared" si="5"/>
        <v>1307937</v>
      </c>
      <c r="L7" s="6"/>
    </row>
    <row r="8" spans="1:12" x14ac:dyDescent="0.2">
      <c r="A8" s="21" t="s">
        <v>41</v>
      </c>
      <c r="B8" s="30">
        <f>SUM(B9:B12)</f>
        <v>141676000</v>
      </c>
      <c r="C8" s="30">
        <f>SUM(C9:C12)</f>
        <v>142748517.25999999</v>
      </c>
      <c r="D8" s="30">
        <f>SUM(D9:D12)</f>
        <v>142748697.46000001</v>
      </c>
      <c r="E8" s="30">
        <f>SUM(E9:E12)</f>
        <v>93241395.25999999</v>
      </c>
      <c r="F8" s="27">
        <f t="shared" si="0"/>
        <v>100.75714832434571</v>
      </c>
      <c r="G8" s="14">
        <f t="shared" si="1"/>
        <v>1.0000012623598722</v>
      </c>
      <c r="H8" s="14">
        <f t="shared" si="2"/>
        <v>1.530958401705067</v>
      </c>
      <c r="I8" s="29">
        <f t="shared" si="3"/>
        <v>1072697.4600000083</v>
      </c>
      <c r="J8" s="29">
        <f t="shared" si="4"/>
        <v>180.20000001788139</v>
      </c>
      <c r="K8" s="36">
        <f t="shared" si="5"/>
        <v>49507302.200000018</v>
      </c>
      <c r="L8" s="6"/>
    </row>
    <row r="9" spans="1:12" ht="13.5" customHeight="1" x14ac:dyDescent="0.2">
      <c r="A9" s="5" t="s">
        <v>9</v>
      </c>
      <c r="B9" s="3">
        <v>123531000</v>
      </c>
      <c r="C9" s="3">
        <v>111088100</v>
      </c>
      <c r="D9" s="3">
        <v>111088183.15000001</v>
      </c>
      <c r="E9" s="3">
        <v>79264919.129999995</v>
      </c>
      <c r="F9" s="26">
        <f t="shared" si="0"/>
        <v>89.927373007585146</v>
      </c>
      <c r="G9" s="4">
        <f t="shared" si="1"/>
        <v>1.0000007485050155</v>
      </c>
      <c r="H9" s="4">
        <f t="shared" si="2"/>
        <v>1.4014798017746999</v>
      </c>
      <c r="I9" s="28">
        <f t="shared" si="3"/>
        <v>-12442816.849999994</v>
      </c>
      <c r="J9" s="28">
        <f t="shared" si="4"/>
        <v>83.150000005960464</v>
      </c>
      <c r="K9" s="35">
        <f t="shared" si="5"/>
        <v>31823264.020000011</v>
      </c>
      <c r="L9" s="6"/>
    </row>
    <row r="10" spans="1:12" x14ac:dyDescent="0.2">
      <c r="A10" s="9" t="s">
        <v>10</v>
      </c>
      <c r="B10" s="31">
        <v>3000</v>
      </c>
      <c r="C10" s="31">
        <v>-82.74</v>
      </c>
      <c r="D10" s="3">
        <v>-82.74</v>
      </c>
      <c r="E10" s="3">
        <v>4157.1400000000003</v>
      </c>
      <c r="F10" s="26">
        <f t="shared" si="0"/>
        <v>-2.7579999999999996</v>
      </c>
      <c r="G10" s="4">
        <f t="shared" si="1"/>
        <v>1</v>
      </c>
      <c r="H10" s="4">
        <f t="shared" si="2"/>
        <v>-1.9903106462616123E-2</v>
      </c>
      <c r="I10" s="28">
        <f t="shared" si="3"/>
        <v>-3082.74</v>
      </c>
      <c r="J10" s="28">
        <f t="shared" si="4"/>
        <v>0</v>
      </c>
      <c r="K10" s="35">
        <f t="shared" si="5"/>
        <v>-4239.88</v>
      </c>
      <c r="L10" s="6"/>
    </row>
    <row r="11" spans="1:12" ht="14.25" customHeight="1" x14ac:dyDescent="0.2">
      <c r="A11" s="9" t="s">
        <v>11</v>
      </c>
      <c r="B11" s="31">
        <v>8747000</v>
      </c>
      <c r="C11" s="31">
        <v>19605400</v>
      </c>
      <c r="D11" s="3">
        <v>19605416</v>
      </c>
      <c r="E11" s="3">
        <v>7492145</v>
      </c>
      <c r="F11" s="26">
        <f t="shared" si="0"/>
        <v>224.13874471247283</v>
      </c>
      <c r="G11" s="4">
        <f t="shared" si="1"/>
        <v>1.0000008161016862</v>
      </c>
      <c r="H11" s="4">
        <f t="shared" si="2"/>
        <v>2.6167961244743663</v>
      </c>
      <c r="I11" s="28">
        <f t="shared" si="3"/>
        <v>10858416</v>
      </c>
      <c r="J11" s="28">
        <f t="shared" si="4"/>
        <v>16</v>
      </c>
      <c r="K11" s="35">
        <f t="shared" si="5"/>
        <v>12113271</v>
      </c>
      <c r="L11" s="6"/>
    </row>
    <row r="12" spans="1:12" x14ac:dyDescent="0.2">
      <c r="A12" s="9" t="s">
        <v>12</v>
      </c>
      <c r="B12" s="31">
        <v>9395000</v>
      </c>
      <c r="C12" s="31">
        <v>12055100</v>
      </c>
      <c r="D12" s="3">
        <v>12055181.050000001</v>
      </c>
      <c r="E12" s="3">
        <v>6480173.9900000002</v>
      </c>
      <c r="F12" s="26">
        <f t="shared" si="0"/>
        <v>128.31485949973393</v>
      </c>
      <c r="G12" s="4">
        <f t="shared" si="1"/>
        <v>1.0000067232955347</v>
      </c>
      <c r="H12" s="4">
        <f t="shared" si="2"/>
        <v>1.8603174958887176</v>
      </c>
      <c r="I12" s="28">
        <f t="shared" si="3"/>
        <v>2660181.0500000007</v>
      </c>
      <c r="J12" s="28">
        <f t="shared" si="4"/>
        <v>81.050000000745058</v>
      </c>
      <c r="K12" s="35">
        <f t="shared" si="5"/>
        <v>5575007.0600000005</v>
      </c>
      <c r="L12" s="6"/>
    </row>
    <row r="13" spans="1:12" x14ac:dyDescent="0.2">
      <c r="A13" s="22" t="s">
        <v>42</v>
      </c>
      <c r="B13" s="32">
        <f>B14+B15+B16</f>
        <v>111408000</v>
      </c>
      <c r="C13" s="32">
        <f>C14+C15+C16</f>
        <v>141791500</v>
      </c>
      <c r="D13" s="32">
        <f>D14+D15+D16</f>
        <v>141791645.34999999</v>
      </c>
      <c r="E13" s="32">
        <f>E14+E15+E16</f>
        <v>109986338.08</v>
      </c>
      <c r="F13" s="27">
        <f t="shared" si="0"/>
        <v>127.27240893831681</v>
      </c>
      <c r="G13" s="14">
        <f t="shared" si="1"/>
        <v>1.0000010250967089</v>
      </c>
      <c r="H13" s="14">
        <f t="shared" si="2"/>
        <v>1.2891750723336746</v>
      </c>
      <c r="I13" s="29">
        <f t="shared" si="3"/>
        <v>30383645.349999994</v>
      </c>
      <c r="J13" s="29">
        <f t="shared" si="4"/>
        <v>145.34999999403954</v>
      </c>
      <c r="K13" s="36">
        <f t="shared" si="5"/>
        <v>31805307.269999996</v>
      </c>
      <c r="L13" s="6"/>
    </row>
    <row r="14" spans="1:12" x14ac:dyDescent="0.2">
      <c r="A14" s="9" t="s">
        <v>13</v>
      </c>
      <c r="B14" s="31">
        <v>21136000</v>
      </c>
      <c r="C14" s="31">
        <v>41709500</v>
      </c>
      <c r="D14" s="8">
        <v>41709508.509999998</v>
      </c>
      <c r="E14" s="8">
        <v>21620500.359999999</v>
      </c>
      <c r="F14" s="26">
        <f t="shared" si="0"/>
        <v>197.33870415404994</v>
      </c>
      <c r="G14" s="4">
        <f t="shared" si="1"/>
        <v>1.0000002040302569</v>
      </c>
      <c r="H14" s="4">
        <f t="shared" si="2"/>
        <v>1.9291648118915228</v>
      </c>
      <c r="I14" s="28">
        <f t="shared" si="3"/>
        <v>20573508.509999998</v>
      </c>
      <c r="J14" s="28">
        <f t="shared" si="4"/>
        <v>8.5099999979138374</v>
      </c>
      <c r="K14" s="35">
        <f t="shared" si="5"/>
        <v>20089008.149999999</v>
      </c>
      <c r="L14" s="6"/>
    </row>
    <row r="15" spans="1:12" x14ac:dyDescent="0.2">
      <c r="A15" s="9" t="s">
        <v>0</v>
      </c>
      <c r="B15" s="31">
        <v>28265000</v>
      </c>
      <c r="C15" s="31">
        <v>30029400</v>
      </c>
      <c r="D15" s="3">
        <v>30029486.219999999</v>
      </c>
      <c r="E15" s="3">
        <v>30679958.079999998</v>
      </c>
      <c r="F15" s="26">
        <f t="shared" si="0"/>
        <v>106.24265423668848</v>
      </c>
      <c r="G15" s="4">
        <f t="shared" si="1"/>
        <v>1.0000028711862374</v>
      </c>
      <c r="H15" s="4">
        <f t="shared" si="2"/>
        <v>0.97879815030047135</v>
      </c>
      <c r="I15" s="28">
        <f t="shared" si="3"/>
        <v>1764486.2199999988</v>
      </c>
      <c r="J15" s="28">
        <f t="shared" si="4"/>
        <v>86.219999998807907</v>
      </c>
      <c r="K15" s="35">
        <f t="shared" si="5"/>
        <v>-650471.8599999994</v>
      </c>
      <c r="L15" s="6"/>
    </row>
    <row r="16" spans="1:12" x14ac:dyDescent="0.2">
      <c r="A16" s="22" t="s">
        <v>43</v>
      </c>
      <c r="B16" s="32">
        <f>B17+B18</f>
        <v>62007000</v>
      </c>
      <c r="C16" s="32">
        <f>C17+C18</f>
        <v>70052600</v>
      </c>
      <c r="D16" s="32">
        <f>D17+D18</f>
        <v>70052650.620000005</v>
      </c>
      <c r="E16" s="32">
        <f>E17+E18</f>
        <v>57685879.640000001</v>
      </c>
      <c r="F16" s="27">
        <f t="shared" si="0"/>
        <v>112.97539087522377</v>
      </c>
      <c r="G16" s="14">
        <f t="shared" si="1"/>
        <v>1.000000722599875</v>
      </c>
      <c r="H16" s="14">
        <f t="shared" si="2"/>
        <v>1.2143812499207303</v>
      </c>
      <c r="I16" s="29">
        <f t="shared" si="3"/>
        <v>8045650.6200000048</v>
      </c>
      <c r="J16" s="29">
        <f t="shared" si="4"/>
        <v>50.620000004768372</v>
      </c>
      <c r="K16" s="36">
        <f t="shared" si="5"/>
        <v>12366770.980000004</v>
      </c>
      <c r="L16" s="6"/>
    </row>
    <row r="17" spans="1:12" x14ac:dyDescent="0.2">
      <c r="A17" s="9" t="s">
        <v>14</v>
      </c>
      <c r="B17" s="31">
        <v>33379000</v>
      </c>
      <c r="C17" s="31">
        <v>38082200</v>
      </c>
      <c r="D17" s="3">
        <v>38082247.710000001</v>
      </c>
      <c r="E17" s="3">
        <v>28267122.690000001</v>
      </c>
      <c r="F17" s="26">
        <f t="shared" si="0"/>
        <v>114.0904392282573</v>
      </c>
      <c r="G17" s="4">
        <f t="shared" si="1"/>
        <v>1.0000012528162765</v>
      </c>
      <c r="H17" s="4">
        <f t="shared" si="2"/>
        <v>1.3472275946738745</v>
      </c>
      <c r="I17" s="28">
        <f t="shared" si="3"/>
        <v>4703247.7100000009</v>
      </c>
      <c r="J17" s="28">
        <f t="shared" si="4"/>
        <v>47.71000000089407</v>
      </c>
      <c r="K17" s="35">
        <f t="shared" si="5"/>
        <v>9815125.0199999996</v>
      </c>
      <c r="L17" s="6"/>
    </row>
    <row r="18" spans="1:12" x14ac:dyDescent="0.2">
      <c r="A18" s="9" t="s">
        <v>15</v>
      </c>
      <c r="B18" s="31">
        <v>28628000</v>
      </c>
      <c r="C18" s="31">
        <v>31970400</v>
      </c>
      <c r="D18" s="3">
        <v>31970402.91</v>
      </c>
      <c r="E18" s="3">
        <v>29418756.949999999</v>
      </c>
      <c r="F18" s="26">
        <f t="shared" si="0"/>
        <v>111.67529310465278</v>
      </c>
      <c r="G18" s="4">
        <f t="shared" si="1"/>
        <v>1.0000000910216951</v>
      </c>
      <c r="H18" s="4">
        <f t="shared" si="2"/>
        <v>1.0867353425005948</v>
      </c>
      <c r="I18" s="28">
        <f t="shared" si="3"/>
        <v>3342402.91</v>
      </c>
      <c r="J18" s="28">
        <f t="shared" si="4"/>
        <v>2.9100000001490116</v>
      </c>
      <c r="K18" s="35">
        <f t="shared" si="5"/>
        <v>2551645.9600000009</v>
      </c>
      <c r="L18" s="6"/>
    </row>
    <row r="19" spans="1:12" x14ac:dyDescent="0.2">
      <c r="A19" s="11" t="s">
        <v>16</v>
      </c>
      <c r="B19" s="31">
        <v>1888000</v>
      </c>
      <c r="C19" s="31">
        <v>2579400</v>
      </c>
      <c r="D19" s="8">
        <v>2579407</v>
      </c>
      <c r="E19" s="8">
        <v>2038820</v>
      </c>
      <c r="F19" s="26">
        <f t="shared" si="0"/>
        <v>136.62113347457628</v>
      </c>
      <c r="G19" s="4">
        <f t="shared" si="1"/>
        <v>1.000002713809413</v>
      </c>
      <c r="H19" s="4">
        <f t="shared" si="2"/>
        <v>1.2651469967922622</v>
      </c>
      <c r="I19" s="28">
        <f t="shared" si="3"/>
        <v>691407</v>
      </c>
      <c r="J19" s="28">
        <f t="shared" si="4"/>
        <v>7</v>
      </c>
      <c r="K19" s="35">
        <f t="shared" si="5"/>
        <v>540587</v>
      </c>
      <c r="L19" s="6"/>
    </row>
    <row r="20" spans="1:12" x14ac:dyDescent="0.2">
      <c r="A20" s="11" t="s">
        <v>35</v>
      </c>
      <c r="B20" s="31">
        <v>0</v>
      </c>
      <c r="C20" s="31">
        <v>0</v>
      </c>
      <c r="D20" s="8">
        <v>0</v>
      </c>
      <c r="E20" s="8">
        <v>5.4</v>
      </c>
      <c r="F20" s="26"/>
      <c r="G20" s="4"/>
      <c r="H20" s="4">
        <f t="shared" si="2"/>
        <v>0</v>
      </c>
      <c r="I20" s="28">
        <f t="shared" si="3"/>
        <v>0</v>
      </c>
      <c r="J20" s="28">
        <f t="shared" si="4"/>
        <v>0</v>
      </c>
      <c r="K20" s="35">
        <f t="shared" si="5"/>
        <v>-5.4</v>
      </c>
      <c r="L20" s="6"/>
    </row>
    <row r="21" spans="1:12" ht="13.5" customHeight="1" x14ac:dyDescent="0.2">
      <c r="A21" s="11" t="s">
        <v>17</v>
      </c>
      <c r="B21" s="31">
        <v>18020000</v>
      </c>
      <c r="C21" s="31">
        <v>26007700</v>
      </c>
      <c r="D21" s="8">
        <v>26007748.16</v>
      </c>
      <c r="E21" s="8">
        <v>15076188.51</v>
      </c>
      <c r="F21" s="26">
        <f t="shared" si="0"/>
        <v>144.32712630410657</v>
      </c>
      <c r="G21" s="4">
        <f t="shared" si="1"/>
        <v>1.0000018517592866</v>
      </c>
      <c r="H21" s="4">
        <f t="shared" si="2"/>
        <v>1.7250877529654876</v>
      </c>
      <c r="I21" s="28">
        <f t="shared" si="3"/>
        <v>7987748.1600000001</v>
      </c>
      <c r="J21" s="28">
        <f t="shared" si="4"/>
        <v>48.160000000149012</v>
      </c>
      <c r="K21" s="35">
        <f t="shared" si="5"/>
        <v>10931559.65</v>
      </c>
      <c r="L21" s="6"/>
    </row>
    <row r="22" spans="1:12" x14ac:dyDescent="0.2">
      <c r="A22" s="10" t="s">
        <v>18</v>
      </c>
      <c r="B22" s="32">
        <f>B3+B4+B7+B8+B13+B19+B20+B21</f>
        <v>1358138000</v>
      </c>
      <c r="C22" s="32">
        <f>C3+C4+C7+C8+C13+C19+C20+C21</f>
        <v>1521809615.26</v>
      </c>
      <c r="D22" s="32">
        <f>D3+D4+D7+D8+D13+D19+D20+D21</f>
        <v>1512421666.4000001</v>
      </c>
      <c r="E22" s="32">
        <f>E3+E4+E7+E8+E13+E19+E20+E21</f>
        <v>1413951477.1099999</v>
      </c>
      <c r="F22" s="27">
        <f t="shared" si="0"/>
        <v>111.35994033006955</v>
      </c>
      <c r="G22" s="14">
        <f t="shared" si="1"/>
        <v>0.99383106219998751</v>
      </c>
      <c r="H22" s="14">
        <f t="shared" si="2"/>
        <v>1.069641844776219</v>
      </c>
      <c r="I22" s="29">
        <f t="shared" si="3"/>
        <v>154283666.4000001</v>
      </c>
      <c r="J22" s="29">
        <f t="shared" si="4"/>
        <v>-9387948.8599998951</v>
      </c>
      <c r="K22" s="36">
        <f t="shared" si="5"/>
        <v>98470189.2900002</v>
      </c>
      <c r="L22" s="6"/>
    </row>
    <row r="23" spans="1:12" x14ac:dyDescent="0.2">
      <c r="A23" s="23" t="s">
        <v>44</v>
      </c>
      <c r="B23" s="32"/>
      <c r="C23" s="32"/>
      <c r="D23" s="32"/>
      <c r="E23" s="32"/>
      <c r="F23" s="26"/>
      <c r="G23" s="4"/>
      <c r="H23" s="4"/>
      <c r="I23" s="28"/>
      <c r="J23" s="28"/>
      <c r="K23" s="35"/>
      <c r="L23" s="6"/>
    </row>
    <row r="24" spans="1:12" x14ac:dyDescent="0.2">
      <c r="A24" s="23" t="s">
        <v>45</v>
      </c>
      <c r="B24" s="32">
        <f>B25+B29+B30+B31+B32+B33+B28</f>
        <v>52063000</v>
      </c>
      <c r="C24" s="32">
        <f>C25+C29+C30+C31+C32+C33+C28</f>
        <v>44639156.739999995</v>
      </c>
      <c r="D24" s="32">
        <f>D25+D29+D30+D31+D32+D33+D28</f>
        <v>44639158.54999999</v>
      </c>
      <c r="E24" s="32">
        <f>E25+E29+E30+E31+E32+E33+E28</f>
        <v>41587534.520000003</v>
      </c>
      <c r="F24" s="27">
        <f t="shared" si="0"/>
        <v>85.740657568714809</v>
      </c>
      <c r="G24" s="14">
        <f t="shared" si="1"/>
        <v>1.0000000405473608</v>
      </c>
      <c r="H24" s="14">
        <f t="shared" si="2"/>
        <v>1.0733783347635677</v>
      </c>
      <c r="I24" s="29">
        <f t="shared" si="3"/>
        <v>-7423841.4500000104</v>
      </c>
      <c r="J24" s="29">
        <f t="shared" si="4"/>
        <v>1.8099999949336052</v>
      </c>
      <c r="K24" s="36">
        <f t="shared" si="5"/>
        <v>3051624.0299999863</v>
      </c>
      <c r="L24" s="6"/>
    </row>
    <row r="25" spans="1:12" x14ac:dyDescent="0.2">
      <c r="A25" s="23" t="s">
        <v>46</v>
      </c>
      <c r="B25" s="32">
        <f>B26+B27</f>
        <v>30620000</v>
      </c>
      <c r="C25" s="32">
        <f>C26+C27</f>
        <v>22578177</v>
      </c>
      <c r="D25" s="32">
        <f>D26+D27</f>
        <v>22578177.419999998</v>
      </c>
      <c r="E25" s="32">
        <f>E26+E27</f>
        <v>19152384.310000002</v>
      </c>
      <c r="F25" s="27">
        <f t="shared" si="0"/>
        <v>73.736699608099272</v>
      </c>
      <c r="G25" s="14">
        <f t="shared" si="1"/>
        <v>1.0000000186020332</v>
      </c>
      <c r="H25" s="14">
        <f t="shared" si="2"/>
        <v>1.1788703199847181</v>
      </c>
      <c r="I25" s="29">
        <f t="shared" si="3"/>
        <v>-8041822.5800000019</v>
      </c>
      <c r="J25" s="29">
        <f t="shared" si="4"/>
        <v>0.41999999806284904</v>
      </c>
      <c r="K25" s="36">
        <f t="shared" si="5"/>
        <v>3425793.1099999957</v>
      </c>
      <c r="L25" s="6"/>
    </row>
    <row r="26" spans="1:12" ht="17.25" customHeight="1" x14ac:dyDescent="0.2">
      <c r="A26" s="9" t="s">
        <v>20</v>
      </c>
      <c r="B26" s="31">
        <v>18273000</v>
      </c>
      <c r="C26" s="31">
        <v>16373186</v>
      </c>
      <c r="D26" s="3">
        <v>16373186.029999999</v>
      </c>
      <c r="E26" s="3">
        <v>18529135.850000001</v>
      </c>
      <c r="F26" s="26">
        <f t="shared" si="0"/>
        <v>89.603163301045257</v>
      </c>
      <c r="G26" s="4">
        <f t="shared" si="1"/>
        <v>1.0000000018322639</v>
      </c>
      <c r="H26" s="4">
        <f t="shared" si="2"/>
        <v>0.88364541997785606</v>
      </c>
      <c r="I26" s="28">
        <f t="shared" si="3"/>
        <v>-1899813.9700000007</v>
      </c>
      <c r="J26" s="28">
        <f t="shared" si="4"/>
        <v>2.9999999329447746E-2</v>
      </c>
      <c r="K26" s="35">
        <f t="shared" si="5"/>
        <v>-2155949.8200000022</v>
      </c>
      <c r="L26" s="6"/>
    </row>
    <row r="27" spans="1:12" x14ac:dyDescent="0.2">
      <c r="A27" s="9" t="s">
        <v>19</v>
      </c>
      <c r="B27" s="31">
        <v>12347000</v>
      </c>
      <c r="C27" s="31">
        <v>6204991</v>
      </c>
      <c r="D27" s="3">
        <v>6204991.3899999997</v>
      </c>
      <c r="E27" s="3">
        <v>623248.46</v>
      </c>
      <c r="F27" s="26">
        <f t="shared" si="0"/>
        <v>50.255052968332379</v>
      </c>
      <c r="G27" s="4">
        <f t="shared" si="1"/>
        <v>1.0000000628526293</v>
      </c>
      <c r="H27" s="4">
        <f t="shared" si="2"/>
        <v>9.955887239576974</v>
      </c>
      <c r="I27" s="28">
        <f t="shared" si="3"/>
        <v>-6142008.6100000003</v>
      </c>
      <c r="J27" s="28">
        <f t="shared" si="4"/>
        <v>0.38999999966472387</v>
      </c>
      <c r="K27" s="35">
        <f t="shared" si="5"/>
        <v>5581742.9299999997</v>
      </c>
      <c r="L27" s="6"/>
    </row>
    <row r="28" spans="1:12" x14ac:dyDescent="0.2">
      <c r="A28" s="9" t="s">
        <v>56</v>
      </c>
      <c r="B28" s="31">
        <v>0</v>
      </c>
      <c r="C28" s="31">
        <v>0</v>
      </c>
      <c r="D28" s="3">
        <v>0</v>
      </c>
      <c r="E28" s="3">
        <v>2640.98</v>
      </c>
      <c r="F28" s="26"/>
      <c r="G28" s="4"/>
      <c r="H28" s="4"/>
      <c r="I28" s="28"/>
      <c r="J28" s="28"/>
      <c r="K28" s="35">
        <f t="shared" si="5"/>
        <v>-2640.98</v>
      </c>
      <c r="L28" s="6"/>
    </row>
    <row r="29" spans="1:12" x14ac:dyDescent="0.2">
      <c r="A29" s="9" t="s">
        <v>21</v>
      </c>
      <c r="B29" s="31">
        <v>7981000</v>
      </c>
      <c r="C29" s="31">
        <v>7142473</v>
      </c>
      <c r="D29" s="42">
        <v>7142473.2000000002</v>
      </c>
      <c r="E29" s="3">
        <v>8072349.25</v>
      </c>
      <c r="F29" s="26">
        <f t="shared" si="0"/>
        <v>89.493461972183937</v>
      </c>
      <c r="G29" s="4">
        <f t="shared" si="1"/>
        <v>1.000000028001506</v>
      </c>
      <c r="H29" s="4">
        <f t="shared" si="2"/>
        <v>0.88480725731731691</v>
      </c>
      <c r="I29" s="28">
        <f t="shared" si="3"/>
        <v>-838526.79999999981</v>
      </c>
      <c r="J29" s="28">
        <f t="shared" si="4"/>
        <v>0.20000000018626451</v>
      </c>
      <c r="K29" s="35">
        <f t="shared" si="5"/>
        <v>-929876.04999999981</v>
      </c>
      <c r="L29" s="6"/>
    </row>
    <row r="30" spans="1:12" x14ac:dyDescent="0.2">
      <c r="A30" s="9" t="s">
        <v>1</v>
      </c>
      <c r="B30" s="31">
        <v>2000</v>
      </c>
      <c r="C30" s="31">
        <v>995.74</v>
      </c>
      <c r="D30" s="3">
        <v>995.74</v>
      </c>
      <c r="E30" s="3">
        <v>36980.839999999997</v>
      </c>
      <c r="F30" s="26">
        <f t="shared" si="0"/>
        <v>49.786999999999999</v>
      </c>
      <c r="G30" s="4">
        <f t="shared" si="1"/>
        <v>1</v>
      </c>
      <c r="H30" s="4">
        <f t="shared" si="2"/>
        <v>2.6925835108126264E-2</v>
      </c>
      <c r="I30" s="28">
        <f t="shared" si="3"/>
        <v>-1004.26</v>
      </c>
      <c r="J30" s="28">
        <f t="shared" si="4"/>
        <v>0</v>
      </c>
      <c r="K30" s="35">
        <f t="shared" si="5"/>
        <v>-35985.1</v>
      </c>
      <c r="L30" s="6"/>
    </row>
    <row r="31" spans="1:12" x14ac:dyDescent="0.2">
      <c r="A31" s="9" t="s">
        <v>22</v>
      </c>
      <c r="B31" s="31">
        <v>12676000</v>
      </c>
      <c r="C31" s="31">
        <v>14101506</v>
      </c>
      <c r="D31" s="3">
        <v>14101506.279999999</v>
      </c>
      <c r="E31" s="3">
        <v>13305910.02</v>
      </c>
      <c r="F31" s="26">
        <f t="shared" si="0"/>
        <v>111.24571063426949</v>
      </c>
      <c r="G31" s="4">
        <f t="shared" si="1"/>
        <v>1.0000000198560353</v>
      </c>
      <c r="H31" s="4">
        <f t="shared" si="2"/>
        <v>1.0597926980420089</v>
      </c>
      <c r="I31" s="28">
        <f t="shared" si="3"/>
        <v>1425506.2799999993</v>
      </c>
      <c r="J31" s="28">
        <f t="shared" si="4"/>
        <v>0.27999999932944775</v>
      </c>
      <c r="K31" s="35">
        <f t="shared" si="5"/>
        <v>795596.25999999978</v>
      </c>
      <c r="L31" s="6"/>
    </row>
    <row r="32" spans="1:12" x14ac:dyDescent="0.2">
      <c r="A32" s="9" t="s">
        <v>34</v>
      </c>
      <c r="B32" s="31">
        <v>0</v>
      </c>
      <c r="C32" s="31">
        <v>0</v>
      </c>
      <c r="D32" s="3">
        <v>0</v>
      </c>
      <c r="E32" s="3">
        <v>223858.81</v>
      </c>
      <c r="F32" s="26"/>
      <c r="G32" s="4"/>
      <c r="H32" s="4">
        <f t="shared" si="2"/>
        <v>0</v>
      </c>
      <c r="I32" s="28">
        <f t="shared" si="3"/>
        <v>0</v>
      </c>
      <c r="J32" s="28">
        <f t="shared" si="4"/>
        <v>0</v>
      </c>
      <c r="K32" s="35">
        <f t="shared" si="5"/>
        <v>-223858.81</v>
      </c>
      <c r="L32" s="6"/>
    </row>
    <row r="33" spans="1:12" x14ac:dyDescent="0.2">
      <c r="A33" s="9" t="s">
        <v>23</v>
      </c>
      <c r="B33" s="31">
        <v>784000</v>
      </c>
      <c r="C33" s="31">
        <v>816005</v>
      </c>
      <c r="D33" s="3">
        <v>816005.91</v>
      </c>
      <c r="E33" s="3">
        <v>793410.31</v>
      </c>
      <c r="F33" s="26">
        <f t="shared" si="0"/>
        <v>104.08238647959185</v>
      </c>
      <c r="G33" s="4">
        <f t="shared" si="1"/>
        <v>1.0000011151892452</v>
      </c>
      <c r="H33" s="4">
        <f t="shared" si="2"/>
        <v>1.0284790854305887</v>
      </c>
      <c r="I33" s="28">
        <f t="shared" si="3"/>
        <v>32005.910000000033</v>
      </c>
      <c r="J33" s="28">
        <f t="shared" si="4"/>
        <v>0.91000000003259629</v>
      </c>
      <c r="K33" s="35">
        <f t="shared" si="5"/>
        <v>22595.599999999977</v>
      </c>
      <c r="L33" s="6"/>
    </row>
    <row r="34" spans="1:12" ht="13.5" customHeight="1" x14ac:dyDescent="0.2">
      <c r="A34" s="11" t="s">
        <v>24</v>
      </c>
      <c r="B34" s="31">
        <v>2144000</v>
      </c>
      <c r="C34" s="31">
        <v>23433300</v>
      </c>
      <c r="D34" s="8">
        <v>23433456.07</v>
      </c>
      <c r="E34" s="8">
        <v>38157859.119999997</v>
      </c>
      <c r="F34" s="26">
        <f t="shared" si="0"/>
        <v>1092.9783614738806</v>
      </c>
      <c r="G34" s="4">
        <f t="shared" si="1"/>
        <v>1.0000066601801709</v>
      </c>
      <c r="H34" s="4">
        <f t="shared" si="2"/>
        <v>0.6141187322985221</v>
      </c>
      <c r="I34" s="28">
        <f t="shared" si="3"/>
        <v>21289456.07</v>
      </c>
      <c r="J34" s="28">
        <f t="shared" si="4"/>
        <v>156.07000000029802</v>
      </c>
      <c r="K34" s="35">
        <f t="shared" si="5"/>
        <v>-14724403.049999997</v>
      </c>
      <c r="L34" s="6"/>
    </row>
    <row r="35" spans="1:12" ht="24" customHeight="1" x14ac:dyDescent="0.2">
      <c r="A35" s="24" t="s">
        <v>47</v>
      </c>
      <c r="B35" s="32">
        <f>SUM(B36:B38)</f>
        <v>1662000</v>
      </c>
      <c r="C35" s="32">
        <f>SUM(C36:C38)</f>
        <v>2880157.61</v>
      </c>
      <c r="D35" s="32">
        <f>SUM(D36:D38)</f>
        <v>2880370.71</v>
      </c>
      <c r="E35" s="32">
        <f>SUM(E36:E38)</f>
        <v>2460240.44</v>
      </c>
      <c r="F35" s="27">
        <f t="shared" si="0"/>
        <v>173.30750361010828</v>
      </c>
      <c r="G35" s="14">
        <f t="shared" si="1"/>
        <v>1.0000739890064558</v>
      </c>
      <c r="H35" s="14">
        <f t="shared" si="2"/>
        <v>1.1707679717678325</v>
      </c>
      <c r="I35" s="29">
        <f t="shared" si="3"/>
        <v>1218370.71</v>
      </c>
      <c r="J35" s="29">
        <f t="shared" si="4"/>
        <v>213.10000000009313</v>
      </c>
      <c r="K35" s="36">
        <f t="shared" si="5"/>
        <v>420130.27</v>
      </c>
      <c r="L35" s="6"/>
    </row>
    <row r="36" spans="1:12" x14ac:dyDescent="0.2">
      <c r="A36" s="9" t="s">
        <v>25</v>
      </c>
      <c r="B36" s="31">
        <v>1220000</v>
      </c>
      <c r="C36" s="31">
        <v>1076600</v>
      </c>
      <c r="D36" s="3">
        <v>1076659</v>
      </c>
      <c r="E36" s="3">
        <v>1249050</v>
      </c>
      <c r="F36" s="26">
        <f t="shared" si="0"/>
        <v>88.250737704918038</v>
      </c>
      <c r="G36" s="4">
        <f t="shared" si="1"/>
        <v>1.0000548021549323</v>
      </c>
      <c r="H36" s="4">
        <f t="shared" si="2"/>
        <v>0.86198230655298025</v>
      </c>
      <c r="I36" s="28">
        <f t="shared" si="3"/>
        <v>-143341</v>
      </c>
      <c r="J36" s="28">
        <f t="shared" si="4"/>
        <v>59</v>
      </c>
      <c r="K36" s="35">
        <f t="shared" si="5"/>
        <v>-172391</v>
      </c>
      <c r="L36" s="6"/>
    </row>
    <row r="37" spans="1:12" x14ac:dyDescent="0.2">
      <c r="A37" s="9" t="s">
        <v>26</v>
      </c>
      <c r="B37" s="31">
        <v>392000</v>
      </c>
      <c r="C37" s="31">
        <v>208557.61</v>
      </c>
      <c r="D37" s="3">
        <v>208557.69</v>
      </c>
      <c r="E37" s="3">
        <v>772562.29</v>
      </c>
      <c r="F37" s="26">
        <f t="shared" si="0"/>
        <v>53.203492346938773</v>
      </c>
      <c r="G37" s="4">
        <f t="shared" si="1"/>
        <v>1.0000003835870579</v>
      </c>
      <c r="H37" s="4">
        <f t="shared" si="2"/>
        <v>0.26995582453293182</v>
      </c>
      <c r="I37" s="28">
        <f t="shared" si="3"/>
        <v>-183442.31</v>
      </c>
      <c r="J37" s="28">
        <f t="shared" si="4"/>
        <v>8.0000000016298145E-2</v>
      </c>
      <c r="K37" s="35">
        <f t="shared" si="5"/>
        <v>-564004.60000000009</v>
      </c>
      <c r="L37" s="6"/>
    </row>
    <row r="38" spans="1:12" ht="12.75" customHeight="1" x14ac:dyDescent="0.2">
      <c r="A38" s="9" t="s">
        <v>27</v>
      </c>
      <c r="B38" s="31">
        <v>50000</v>
      </c>
      <c r="C38" s="31">
        <v>1595000</v>
      </c>
      <c r="D38" s="3">
        <v>1595154.02</v>
      </c>
      <c r="E38" s="3">
        <v>438628.15</v>
      </c>
      <c r="F38" s="26">
        <f t="shared" si="0"/>
        <v>3190.3080399999999</v>
      </c>
      <c r="G38" s="4">
        <f t="shared" si="1"/>
        <v>1.0000965642633228</v>
      </c>
      <c r="H38" s="4">
        <f t="shared" si="2"/>
        <v>3.6366886621389893</v>
      </c>
      <c r="I38" s="28">
        <f t="shared" si="3"/>
        <v>1545154.02</v>
      </c>
      <c r="J38" s="28">
        <f t="shared" si="4"/>
        <v>154.02000000001863</v>
      </c>
      <c r="K38" s="35">
        <f t="shared" si="5"/>
        <v>1156525.8700000001</v>
      </c>
      <c r="L38" s="6"/>
    </row>
    <row r="39" spans="1:12" ht="27.75" customHeight="1" x14ac:dyDescent="0.2">
      <c r="A39" s="25" t="s">
        <v>48</v>
      </c>
      <c r="B39" s="32">
        <f>B40+B41+B44</f>
        <v>12504000</v>
      </c>
      <c r="C39" s="32">
        <f>C40+C41+C44</f>
        <v>18360006</v>
      </c>
      <c r="D39" s="32">
        <f>D40+D41+D44</f>
        <v>18360008.82</v>
      </c>
      <c r="E39" s="32">
        <f>E40+E41+E44</f>
        <v>43216502.660000004</v>
      </c>
      <c r="F39" s="27">
        <f t="shared" si="0"/>
        <v>146.83308397312859</v>
      </c>
      <c r="G39" s="14">
        <f t="shared" si="1"/>
        <v>1.0000001535947212</v>
      </c>
      <c r="H39" s="14">
        <f t="shared" si="2"/>
        <v>0.42483791352680456</v>
      </c>
      <c r="I39" s="29">
        <f t="shared" si="3"/>
        <v>5856008.8200000003</v>
      </c>
      <c r="J39" s="29">
        <f t="shared" si="4"/>
        <v>2.8200000002980232</v>
      </c>
      <c r="K39" s="36">
        <f t="shared" si="5"/>
        <v>-24856493.840000004</v>
      </c>
      <c r="L39" s="6"/>
    </row>
    <row r="40" spans="1:12" x14ac:dyDescent="0.2">
      <c r="A40" s="9" t="s">
        <v>28</v>
      </c>
      <c r="B40" s="31">
        <v>5621000</v>
      </c>
      <c r="C40" s="31">
        <v>5807851</v>
      </c>
      <c r="D40" s="3">
        <v>5807852.29</v>
      </c>
      <c r="E40" s="3">
        <v>12987813.039999999</v>
      </c>
      <c r="F40" s="26">
        <f t="shared" si="0"/>
        <v>103.32418235189469</v>
      </c>
      <c r="G40" s="4">
        <f t="shared" si="1"/>
        <v>1.0000002221131361</v>
      </c>
      <c r="H40" s="4">
        <f t="shared" si="2"/>
        <v>0.44717707839748827</v>
      </c>
      <c r="I40" s="28">
        <f t="shared" si="3"/>
        <v>186852.29000000004</v>
      </c>
      <c r="J40" s="28">
        <f t="shared" si="4"/>
        <v>1.2900000000372529</v>
      </c>
      <c r="K40" s="35">
        <f t="shared" si="5"/>
        <v>-7179960.7499999991</v>
      </c>
      <c r="L40" s="6"/>
    </row>
    <row r="41" spans="1:12" ht="25.5" x14ac:dyDescent="0.2">
      <c r="A41" s="25" t="s">
        <v>49</v>
      </c>
      <c r="B41" s="32">
        <f>B42+B43</f>
        <v>5309000</v>
      </c>
      <c r="C41" s="32">
        <f>C42+C43</f>
        <v>9913120</v>
      </c>
      <c r="D41" s="32">
        <f>D42+D43</f>
        <v>9913121.040000001</v>
      </c>
      <c r="E41" s="32">
        <f>E42+E43</f>
        <v>27561936.66</v>
      </c>
      <c r="F41" s="27">
        <f t="shared" si="0"/>
        <v>186.72294292710495</v>
      </c>
      <c r="G41" s="14">
        <f t="shared" si="1"/>
        <v>1.0000001049114711</v>
      </c>
      <c r="H41" s="14">
        <f t="shared" si="2"/>
        <v>0.35966707137770487</v>
      </c>
      <c r="I41" s="29">
        <f t="shared" si="3"/>
        <v>4604121.040000001</v>
      </c>
      <c r="J41" s="29">
        <f t="shared" si="4"/>
        <v>1.0400000009685755</v>
      </c>
      <c r="K41" s="36">
        <f t="shared" si="5"/>
        <v>-17648815.619999997</v>
      </c>
      <c r="L41" s="6"/>
    </row>
    <row r="42" spans="1:12" ht="25.5" x14ac:dyDescent="0.2">
      <c r="A42" s="19" t="s">
        <v>36</v>
      </c>
      <c r="B42" s="33">
        <v>4754000</v>
      </c>
      <c r="C42" s="33">
        <v>9624981</v>
      </c>
      <c r="D42" s="3">
        <v>9624981.1400000006</v>
      </c>
      <c r="E42" s="3">
        <v>12751131.85</v>
      </c>
      <c r="F42" s="26">
        <f t="shared" si="0"/>
        <v>202.46068868321413</v>
      </c>
      <c r="G42" s="4">
        <f t="shared" si="1"/>
        <v>1.0000000145454833</v>
      </c>
      <c r="H42" s="4">
        <f t="shared" si="2"/>
        <v>0.75483347307713711</v>
      </c>
      <c r="I42" s="28">
        <f t="shared" si="3"/>
        <v>4870981.1400000006</v>
      </c>
      <c r="J42" s="28">
        <f t="shared" si="4"/>
        <v>0.14000000059604645</v>
      </c>
      <c r="K42" s="35">
        <f t="shared" si="5"/>
        <v>-3126150.709999999</v>
      </c>
      <c r="L42" s="6"/>
    </row>
    <row r="43" spans="1:12" ht="24.75" customHeight="1" x14ac:dyDescent="0.2">
      <c r="A43" s="19" t="s">
        <v>37</v>
      </c>
      <c r="B43" s="33">
        <v>555000</v>
      </c>
      <c r="C43" s="33">
        <v>288139</v>
      </c>
      <c r="D43" s="3">
        <v>288139.90000000002</v>
      </c>
      <c r="E43" s="3">
        <v>14810804.810000001</v>
      </c>
      <c r="F43" s="26">
        <f t="shared" si="0"/>
        <v>51.917099099099104</v>
      </c>
      <c r="G43" s="4">
        <f t="shared" si="1"/>
        <v>1.0000031234924811</v>
      </c>
      <c r="H43" s="4">
        <f t="shared" si="2"/>
        <v>1.9454709159724588E-2</v>
      </c>
      <c r="I43" s="28">
        <f t="shared" si="3"/>
        <v>-266860.09999999998</v>
      </c>
      <c r="J43" s="28">
        <f t="shared" si="4"/>
        <v>0.90000000002328306</v>
      </c>
      <c r="K43" s="35">
        <f t="shared" si="5"/>
        <v>-14522664.91</v>
      </c>
      <c r="L43" s="6"/>
    </row>
    <row r="44" spans="1:12" x14ac:dyDescent="0.2">
      <c r="A44" s="9" t="s">
        <v>29</v>
      </c>
      <c r="B44" s="31">
        <v>1574000</v>
      </c>
      <c r="C44" s="31">
        <v>2639035</v>
      </c>
      <c r="D44" s="3">
        <v>2639035.4900000002</v>
      </c>
      <c r="E44" s="3">
        <v>2666752.96</v>
      </c>
      <c r="F44" s="26">
        <f t="shared" si="0"/>
        <v>167.66426238881832</v>
      </c>
      <c r="G44" s="4">
        <f t="shared" si="1"/>
        <v>1.0000001856739302</v>
      </c>
      <c r="H44" s="4">
        <f t="shared" si="2"/>
        <v>0.98960628509061455</v>
      </c>
      <c r="I44" s="28">
        <f t="shared" si="3"/>
        <v>1065035.4900000002</v>
      </c>
      <c r="J44" s="28">
        <f t="shared" si="4"/>
        <v>0.49000000022351742</v>
      </c>
      <c r="K44" s="35">
        <f t="shared" si="5"/>
        <v>-27717.469999999739</v>
      </c>
      <c r="L44" s="6"/>
    </row>
    <row r="45" spans="1:12" x14ac:dyDescent="0.2">
      <c r="A45" s="11" t="s">
        <v>30</v>
      </c>
      <c r="B45" s="31">
        <v>1330000</v>
      </c>
      <c r="C45" s="31">
        <v>6217672.1200000001</v>
      </c>
      <c r="D45" s="8">
        <v>6217675.8200000003</v>
      </c>
      <c r="E45" s="8">
        <v>15602263.710000001</v>
      </c>
      <c r="F45" s="26">
        <f t="shared" si="0"/>
        <v>467.49442255639099</v>
      </c>
      <c r="G45" s="4">
        <f t="shared" si="1"/>
        <v>1.0000005950780178</v>
      </c>
      <c r="H45" s="4">
        <f t="shared" si="2"/>
        <v>0.39851113502298313</v>
      </c>
      <c r="I45" s="28">
        <f t="shared" si="3"/>
        <v>4887675.82</v>
      </c>
      <c r="J45" s="28">
        <f t="shared" si="4"/>
        <v>3.7000000001862645</v>
      </c>
      <c r="K45" s="35">
        <f t="shared" si="5"/>
        <v>-9384587.8900000006</v>
      </c>
      <c r="L45" s="6"/>
    </row>
    <row r="46" spans="1:12" x14ac:dyDescent="0.2">
      <c r="A46" s="11" t="s">
        <v>31</v>
      </c>
      <c r="B46" s="31">
        <v>0</v>
      </c>
      <c r="C46" s="31">
        <v>0</v>
      </c>
      <c r="D46" s="8">
        <v>2993.32</v>
      </c>
      <c r="E46" s="8">
        <v>0</v>
      </c>
      <c r="F46" s="26"/>
      <c r="G46" s="4"/>
      <c r="H46" s="4"/>
      <c r="I46" s="28">
        <f t="shared" si="3"/>
        <v>2993.32</v>
      </c>
      <c r="J46" s="28">
        <f t="shared" si="4"/>
        <v>2993.32</v>
      </c>
      <c r="K46" s="35">
        <f t="shared" si="5"/>
        <v>2993.32</v>
      </c>
      <c r="L46" s="6"/>
    </row>
    <row r="47" spans="1:12" x14ac:dyDescent="0.2">
      <c r="A47" s="10" t="s">
        <v>32</v>
      </c>
      <c r="B47" s="32">
        <f>B24+B34+B35+B39+B45+B46</f>
        <v>69703000</v>
      </c>
      <c r="C47" s="32">
        <f>C24+C34+C35+C39+C45+C46</f>
        <v>95530292.469999999</v>
      </c>
      <c r="D47" s="32">
        <f>D24+D34+D35+D39+D45+D46</f>
        <v>95533663.289999962</v>
      </c>
      <c r="E47" s="32">
        <f>E24+E34+E35+E39+E45+E46</f>
        <v>141024400.45000002</v>
      </c>
      <c r="F47" s="27">
        <f t="shared" si="0"/>
        <v>137.05818012137206</v>
      </c>
      <c r="G47" s="14">
        <f t="shared" si="1"/>
        <v>1.0000352853520367</v>
      </c>
      <c r="H47" s="14">
        <f t="shared" si="2"/>
        <v>0.67742648070233258</v>
      </c>
      <c r="I47" s="29">
        <f t="shared" si="3"/>
        <v>25830663.289999962</v>
      </c>
      <c r="J47" s="29">
        <f t="shared" si="4"/>
        <v>3370.8199999630451</v>
      </c>
      <c r="K47" s="36">
        <f t="shared" si="5"/>
        <v>-45490737.160000056</v>
      </c>
      <c r="L47" s="6"/>
    </row>
    <row r="48" spans="1:12" ht="13.5" thickBot="1" x14ac:dyDescent="0.25">
      <c r="A48" s="12" t="s">
        <v>33</v>
      </c>
      <c r="B48" s="37">
        <f>B22+B47</f>
        <v>1427841000</v>
      </c>
      <c r="C48" s="37">
        <f>C22+C47</f>
        <v>1617339907.73</v>
      </c>
      <c r="D48" s="13">
        <f>D22+D47</f>
        <v>1607955329.6900001</v>
      </c>
      <c r="E48" s="13">
        <f>E22+E47</f>
        <v>1554975877.5599999</v>
      </c>
      <c r="F48" s="38">
        <f t="shared" si="0"/>
        <v>112.61445284804121</v>
      </c>
      <c r="G48" s="39">
        <f t="shared" si="1"/>
        <v>0.99419752273770845</v>
      </c>
      <c r="H48" s="39">
        <f t="shared" si="2"/>
        <v>1.0340709157579557</v>
      </c>
      <c r="I48" s="40">
        <f t="shared" si="3"/>
        <v>180114329.69000006</v>
      </c>
      <c r="J48" s="40">
        <f t="shared" si="4"/>
        <v>-9384578.0399999619</v>
      </c>
      <c r="K48" s="41">
        <f t="shared" si="5"/>
        <v>52979452.130000114</v>
      </c>
      <c r="L48" s="6"/>
    </row>
    <row r="49" spans="1:12" x14ac:dyDescent="0.2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</row>
    <row r="50" spans="1:12" x14ac:dyDescent="0.2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</row>
    <row r="51" spans="1:12" x14ac:dyDescent="0.2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1:12" x14ac:dyDescent="0.2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</row>
    <row r="53" spans="1:12" x14ac:dyDescent="0.2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</row>
    <row r="54" spans="1:12" x14ac:dyDescent="0.2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</row>
    <row r="55" spans="1:12" x14ac:dyDescent="0.2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</row>
    <row r="56" spans="1:12" x14ac:dyDescent="0.2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</row>
    <row r="57" spans="1:12" x14ac:dyDescent="0.2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</row>
    <row r="58" spans="1:12" x14ac:dyDescent="0.2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</row>
    <row r="59" spans="1:12" x14ac:dyDescent="0.2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</row>
    <row r="60" spans="1:12" x14ac:dyDescent="0.2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</row>
    <row r="61" spans="1:12" x14ac:dyDescent="0.2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</row>
    <row r="62" spans="1:12" x14ac:dyDescent="0.2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</row>
    <row r="63" spans="1:12" x14ac:dyDescent="0.2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</row>
    <row r="64" spans="1:12" x14ac:dyDescent="0.2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</row>
    <row r="65" spans="1:12" x14ac:dyDescent="0.2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</row>
    <row r="66" spans="1:12" x14ac:dyDescent="0.2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</row>
    <row r="67" spans="1:12" x14ac:dyDescent="0.2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</row>
    <row r="68" spans="1:12" x14ac:dyDescent="0.2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</row>
    <row r="69" spans="1:12" x14ac:dyDescent="0.2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</row>
    <row r="70" spans="1:12" x14ac:dyDescent="0.2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</row>
    <row r="71" spans="1:12" x14ac:dyDescent="0.2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</row>
    <row r="72" spans="1:12" x14ac:dyDescent="0.2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</row>
    <row r="73" spans="1:12" x14ac:dyDescent="0.2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</row>
    <row r="74" spans="1:12" x14ac:dyDescent="0.2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</row>
    <row r="75" spans="1:12" x14ac:dyDescent="0.2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</row>
    <row r="76" spans="1:12" x14ac:dyDescent="0.2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</row>
    <row r="77" spans="1:12" x14ac:dyDescent="0.2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</row>
    <row r="78" spans="1:12" x14ac:dyDescent="0.2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</row>
    <row r="79" spans="1:12" x14ac:dyDescent="0.2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</row>
    <row r="80" spans="1:12" x14ac:dyDescent="0.2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</row>
    <row r="81" spans="1:12" x14ac:dyDescent="0.2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</row>
    <row r="82" spans="1:12" x14ac:dyDescent="0.2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</row>
    <row r="83" spans="1:12" x14ac:dyDescent="0.2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</row>
    <row r="84" spans="1:12" x14ac:dyDescent="0.2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</row>
    <row r="85" spans="1:12" x14ac:dyDescent="0.2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</row>
    <row r="86" spans="1:12" x14ac:dyDescent="0.2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</row>
    <row r="87" spans="1:12" x14ac:dyDescent="0.2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</row>
    <row r="88" spans="1:12" x14ac:dyDescent="0.2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</row>
    <row r="89" spans="1:12" x14ac:dyDescent="0.2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</row>
    <row r="90" spans="1:12" x14ac:dyDescent="0.2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</row>
    <row r="91" spans="1:12" x14ac:dyDescent="0.2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</row>
    <row r="92" spans="1:12" x14ac:dyDescent="0.2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</row>
    <row r="93" spans="1:12" x14ac:dyDescent="0.2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</row>
    <row r="94" spans="1:12" x14ac:dyDescent="0.2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</row>
    <row r="95" spans="1:12" x14ac:dyDescent="0.2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</row>
    <row r="96" spans="1:12" x14ac:dyDescent="0.2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</row>
    <row r="97" spans="1:12" x14ac:dyDescent="0.2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</row>
    <row r="98" spans="1:12" x14ac:dyDescent="0.2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</row>
    <row r="99" spans="1:12" x14ac:dyDescent="0.2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</row>
    <row r="100" spans="1:12" x14ac:dyDescent="0.2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</row>
    <row r="101" spans="1:12" x14ac:dyDescent="0.2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</row>
    <row r="102" spans="1:12" x14ac:dyDescent="0.2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</row>
    <row r="103" spans="1:12" x14ac:dyDescent="0.2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</row>
    <row r="104" spans="1:12" x14ac:dyDescent="0.2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</row>
    <row r="105" spans="1:12" x14ac:dyDescent="0.2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</row>
    <row r="106" spans="1:12" x14ac:dyDescent="0.2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</row>
    <row r="107" spans="1:12" x14ac:dyDescent="0.2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</row>
    <row r="108" spans="1:12" x14ac:dyDescent="0.2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</row>
    <row r="109" spans="1:12" x14ac:dyDescent="0.2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</row>
    <row r="110" spans="1:12" x14ac:dyDescent="0.2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</row>
    <row r="111" spans="1:12" x14ac:dyDescent="0.2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</row>
    <row r="112" spans="1:12" x14ac:dyDescent="0.2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</row>
    <row r="113" spans="1:12" x14ac:dyDescent="0.2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</row>
    <row r="114" spans="1:12" x14ac:dyDescent="0.2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</row>
    <row r="115" spans="1:12" x14ac:dyDescent="0.2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</row>
    <row r="116" spans="1:12" x14ac:dyDescent="0.2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</row>
    <row r="117" spans="1:12" x14ac:dyDescent="0.2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</row>
    <row r="118" spans="1:12" x14ac:dyDescent="0.2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</row>
    <row r="119" spans="1:12" x14ac:dyDescent="0.2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</row>
    <row r="120" spans="1:12" x14ac:dyDescent="0.2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</row>
    <row r="121" spans="1:12" x14ac:dyDescent="0.2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</row>
    <row r="122" spans="1:12" x14ac:dyDescent="0.2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</row>
    <row r="123" spans="1:12" x14ac:dyDescent="0.2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</row>
    <row r="124" spans="1:12" x14ac:dyDescent="0.2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</row>
    <row r="125" spans="1:12" x14ac:dyDescent="0.2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</row>
    <row r="126" spans="1:12" x14ac:dyDescent="0.2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</row>
    <row r="127" spans="1:12" x14ac:dyDescent="0.2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</row>
    <row r="128" spans="1:12" x14ac:dyDescent="0.2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</row>
    <row r="129" spans="1:12" x14ac:dyDescent="0.2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</row>
    <row r="130" spans="1:12" x14ac:dyDescent="0.2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</row>
    <row r="131" spans="1:12" x14ac:dyDescent="0.2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</row>
    <row r="132" spans="1:12" x14ac:dyDescent="0.2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</row>
    <row r="133" spans="1:12" x14ac:dyDescent="0.2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</row>
    <row r="134" spans="1:12" x14ac:dyDescent="0.2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</row>
    <row r="135" spans="1:12" x14ac:dyDescent="0.2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</row>
    <row r="136" spans="1:12" x14ac:dyDescent="0.2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</row>
    <row r="137" spans="1:12" x14ac:dyDescent="0.2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</row>
    <row r="138" spans="1:12" x14ac:dyDescent="0.2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</row>
    <row r="139" spans="1:12" x14ac:dyDescent="0.2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</row>
    <row r="140" spans="1:12" x14ac:dyDescent="0.2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</row>
    <row r="141" spans="1:12" x14ac:dyDescent="0.2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</row>
    <row r="142" spans="1:12" x14ac:dyDescent="0.2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</row>
    <row r="143" spans="1:12" x14ac:dyDescent="0.2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</row>
    <row r="144" spans="1:12" x14ac:dyDescent="0.2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</row>
    <row r="145" spans="1:12" x14ac:dyDescent="0.2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</row>
    <row r="146" spans="1:12" x14ac:dyDescent="0.2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</row>
    <row r="147" spans="1:12" x14ac:dyDescent="0.2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</row>
    <row r="148" spans="1:12" x14ac:dyDescent="0.2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</row>
    <row r="149" spans="1:12" x14ac:dyDescent="0.2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</row>
    <row r="150" spans="1:12" x14ac:dyDescent="0.2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</row>
    <row r="151" spans="1:12" x14ac:dyDescent="0.2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</row>
    <row r="152" spans="1:12" x14ac:dyDescent="0.2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</row>
    <row r="153" spans="1:12" x14ac:dyDescent="0.2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</row>
    <row r="154" spans="1:12" x14ac:dyDescent="0.2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</row>
    <row r="155" spans="1:12" x14ac:dyDescent="0.2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</row>
    <row r="156" spans="1:12" x14ac:dyDescent="0.2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</row>
    <row r="157" spans="1:12" x14ac:dyDescent="0.2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</row>
    <row r="158" spans="1:12" x14ac:dyDescent="0.2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</row>
    <row r="159" spans="1:12" x14ac:dyDescent="0.2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</row>
    <row r="160" spans="1:12" x14ac:dyDescent="0.2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</row>
    <row r="161" spans="1:12" x14ac:dyDescent="0.2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</row>
    <row r="162" spans="1:12" x14ac:dyDescent="0.2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</row>
    <row r="163" spans="1:12" x14ac:dyDescent="0.2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</row>
    <row r="164" spans="1:12" x14ac:dyDescent="0.2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</row>
    <row r="165" spans="1:12" x14ac:dyDescent="0.2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</row>
    <row r="166" spans="1:12" x14ac:dyDescent="0.2">
      <c r="L166" s="6"/>
    </row>
    <row r="167" spans="1:12" x14ac:dyDescent="0.2">
      <c r="L167" s="6"/>
    </row>
    <row r="168" spans="1:12" x14ac:dyDescent="0.2">
      <c r="L168" s="6"/>
    </row>
    <row r="169" spans="1:12" x14ac:dyDescent="0.2">
      <c r="L169" s="6"/>
    </row>
    <row r="170" spans="1:12" x14ac:dyDescent="0.2">
      <c r="L170" s="6"/>
    </row>
    <row r="171" spans="1:12" x14ac:dyDescent="0.2">
      <c r="L171" s="6"/>
    </row>
    <row r="172" spans="1:12" x14ac:dyDescent="0.2">
      <c r="L172" s="6"/>
    </row>
    <row r="173" spans="1:12" x14ac:dyDescent="0.2">
      <c r="L173" s="6"/>
    </row>
    <row r="174" spans="1:12" x14ac:dyDescent="0.2">
      <c r="L174" s="6"/>
    </row>
    <row r="175" spans="1:12" x14ac:dyDescent="0.2">
      <c r="L175" s="6"/>
    </row>
    <row r="176" spans="1:12" x14ac:dyDescent="0.2">
      <c r="L176" s="6"/>
    </row>
    <row r="177" spans="12:12" x14ac:dyDescent="0.2">
      <c r="L177" s="6"/>
    </row>
    <row r="178" spans="12:12" x14ac:dyDescent="0.2">
      <c r="L178" s="6"/>
    </row>
    <row r="179" spans="12:12" x14ac:dyDescent="0.2">
      <c r="L179" s="6"/>
    </row>
    <row r="180" spans="12:12" x14ac:dyDescent="0.2">
      <c r="L180" s="6"/>
    </row>
    <row r="181" spans="12:12" x14ac:dyDescent="0.2">
      <c r="L181" s="6"/>
    </row>
    <row r="182" spans="12:12" x14ac:dyDescent="0.2">
      <c r="L182" s="6"/>
    </row>
    <row r="183" spans="12:12" x14ac:dyDescent="0.2">
      <c r="L183" s="6"/>
    </row>
    <row r="184" spans="12:12" x14ac:dyDescent="0.2">
      <c r="L184" s="6"/>
    </row>
    <row r="185" spans="12:12" x14ac:dyDescent="0.2">
      <c r="L185" s="6"/>
    </row>
    <row r="186" spans="12:12" x14ac:dyDescent="0.2">
      <c r="L186" s="6"/>
    </row>
    <row r="187" spans="12:12" x14ac:dyDescent="0.2">
      <c r="L187" s="6"/>
    </row>
    <row r="188" spans="12:12" x14ac:dyDescent="0.2">
      <c r="L188" s="6"/>
    </row>
    <row r="189" spans="12:12" x14ac:dyDescent="0.2">
      <c r="L189" s="6"/>
    </row>
    <row r="190" spans="12:12" x14ac:dyDescent="0.2">
      <c r="L190" s="6"/>
    </row>
    <row r="191" spans="12:12" x14ac:dyDescent="0.2">
      <c r="L191" s="6"/>
    </row>
    <row r="192" spans="12:12" x14ac:dyDescent="0.2">
      <c r="L192" s="6"/>
    </row>
    <row r="193" spans="12:12" x14ac:dyDescent="0.2">
      <c r="L193" s="6"/>
    </row>
    <row r="194" spans="12:12" x14ac:dyDescent="0.2">
      <c r="L194" s="6"/>
    </row>
    <row r="195" spans="12:12" x14ac:dyDescent="0.2">
      <c r="L195" s="6"/>
    </row>
    <row r="196" spans="12:12" x14ac:dyDescent="0.2">
      <c r="L196" s="6"/>
    </row>
    <row r="197" spans="12:12" x14ac:dyDescent="0.2">
      <c r="L197" s="6"/>
    </row>
    <row r="198" spans="12:12" x14ac:dyDescent="0.2">
      <c r="L198" s="6"/>
    </row>
    <row r="199" spans="12:12" x14ac:dyDescent="0.2">
      <c r="L199" s="6"/>
    </row>
    <row r="200" spans="12:12" x14ac:dyDescent="0.2">
      <c r="L200" s="6"/>
    </row>
    <row r="201" spans="12:12" x14ac:dyDescent="0.2">
      <c r="L201" s="6"/>
    </row>
    <row r="202" spans="12:12" x14ac:dyDescent="0.2">
      <c r="L202" s="6"/>
    </row>
    <row r="203" spans="12:12" x14ac:dyDescent="0.2">
      <c r="L203" s="6"/>
    </row>
    <row r="204" spans="12:12" x14ac:dyDescent="0.2">
      <c r="L204" s="6"/>
    </row>
    <row r="205" spans="12:12" x14ac:dyDescent="0.2">
      <c r="L205" s="6"/>
    </row>
    <row r="206" spans="12:12" x14ac:dyDescent="0.2">
      <c r="L206" s="6"/>
    </row>
    <row r="207" spans="12:12" x14ac:dyDescent="0.2">
      <c r="L207" s="6"/>
    </row>
    <row r="208" spans="12:12" x14ac:dyDescent="0.2">
      <c r="L208" s="6"/>
    </row>
    <row r="209" spans="12:12" x14ac:dyDescent="0.2">
      <c r="L209" s="6"/>
    </row>
    <row r="210" spans="12:12" x14ac:dyDescent="0.2">
      <c r="L210" s="6"/>
    </row>
    <row r="211" spans="12:12" x14ac:dyDescent="0.2">
      <c r="L211" s="6"/>
    </row>
    <row r="212" spans="12:12" x14ac:dyDescent="0.2">
      <c r="L212" s="6"/>
    </row>
    <row r="213" spans="12:12" x14ac:dyDescent="0.2">
      <c r="L213" s="6"/>
    </row>
    <row r="214" spans="12:12" x14ac:dyDescent="0.2">
      <c r="L214" s="6"/>
    </row>
    <row r="215" spans="12:12" x14ac:dyDescent="0.2">
      <c r="L215" s="6"/>
    </row>
    <row r="216" spans="12:12" x14ac:dyDescent="0.2">
      <c r="L216" s="6"/>
    </row>
    <row r="217" spans="12:12" x14ac:dyDescent="0.2">
      <c r="L217" s="6"/>
    </row>
    <row r="218" spans="12:12" x14ac:dyDescent="0.2">
      <c r="L218" s="6"/>
    </row>
    <row r="219" spans="12:12" x14ac:dyDescent="0.2">
      <c r="L219" s="6"/>
    </row>
    <row r="220" spans="12:12" x14ac:dyDescent="0.2">
      <c r="L220" s="6"/>
    </row>
    <row r="221" spans="12:12" x14ac:dyDescent="0.2">
      <c r="L221" s="6"/>
    </row>
    <row r="222" spans="12:12" x14ac:dyDescent="0.2">
      <c r="L222" s="6"/>
    </row>
    <row r="223" spans="12:12" x14ac:dyDescent="0.2">
      <c r="L223" s="6"/>
    </row>
    <row r="224" spans="12:12" x14ac:dyDescent="0.2">
      <c r="L224" s="6"/>
    </row>
    <row r="225" spans="12:12" x14ac:dyDescent="0.2">
      <c r="L225" s="6"/>
    </row>
    <row r="226" spans="12:12" x14ac:dyDescent="0.2">
      <c r="L226" s="6"/>
    </row>
    <row r="227" spans="12:12" x14ac:dyDescent="0.2">
      <c r="L227" s="6"/>
    </row>
    <row r="228" spans="12:12" x14ac:dyDescent="0.2">
      <c r="L228" s="6"/>
    </row>
    <row r="229" spans="12:12" x14ac:dyDescent="0.2">
      <c r="L229" s="6"/>
    </row>
    <row r="230" spans="12:12" x14ac:dyDescent="0.2">
      <c r="L230" s="6"/>
    </row>
    <row r="231" spans="12:12" x14ac:dyDescent="0.2">
      <c r="L231" s="6"/>
    </row>
    <row r="232" spans="12:12" x14ac:dyDescent="0.2">
      <c r="L232" s="6"/>
    </row>
    <row r="233" spans="12:12" x14ac:dyDescent="0.2">
      <c r="L233" s="6"/>
    </row>
    <row r="234" spans="12:12" x14ac:dyDescent="0.2">
      <c r="L234" s="6"/>
    </row>
    <row r="235" spans="12:12" x14ac:dyDescent="0.2">
      <c r="L235" s="6"/>
    </row>
    <row r="236" spans="12:12" x14ac:dyDescent="0.2">
      <c r="L236" s="6"/>
    </row>
    <row r="237" spans="12:12" x14ac:dyDescent="0.2">
      <c r="L237" s="6"/>
    </row>
  </sheetData>
  <mergeCells count="1">
    <mergeCell ref="A1:K1"/>
  </mergeCells>
  <pageMargins left="0.31496062992125984" right="0.31496062992125984" top="0.74803149606299213" bottom="0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 01.01.2026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K17-1</dc:creator>
  <cp:lastModifiedBy>RePack by Diakov</cp:lastModifiedBy>
  <cp:lastPrinted>2026-01-23T11:59:31Z</cp:lastPrinted>
  <dcterms:created xsi:type="dcterms:W3CDTF">2006-01-30T06:51:46Z</dcterms:created>
  <dcterms:modified xsi:type="dcterms:W3CDTF">2026-04-03T11:19:45Z</dcterms:modified>
</cp:coreProperties>
</file>