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0" yWindow="0" windowWidth="28800" windowHeight="12210" tabRatio="757"/>
  </bookViews>
  <sheets>
    <sheet name="на 01.02.2026" sheetId="91" r:id="rId1"/>
  </sheets>
  <calcPr calcId="162913"/>
</workbook>
</file>

<file path=xl/calcChain.xml><?xml version="1.0" encoding="utf-8"?>
<calcChain xmlns="http://schemas.openxmlformats.org/spreadsheetml/2006/main">
  <c r="E23" i="91" l="1"/>
  <c r="B23" i="91"/>
  <c r="E21" i="91"/>
  <c r="K44" i="91"/>
  <c r="J44" i="91"/>
  <c r="I44" i="91"/>
  <c r="H44" i="91"/>
  <c r="G44" i="91"/>
  <c r="F44" i="91"/>
  <c r="K43" i="91"/>
  <c r="J43" i="91"/>
  <c r="I43" i="91"/>
  <c r="H43" i="91"/>
  <c r="G43" i="91"/>
  <c r="F43" i="91"/>
  <c r="K42" i="91"/>
  <c r="J42" i="91"/>
  <c r="I42" i="91"/>
  <c r="H42" i="91"/>
  <c r="G42" i="91"/>
  <c r="F42" i="91"/>
  <c r="K41" i="91"/>
  <c r="J41" i="91"/>
  <c r="I41" i="91"/>
  <c r="H41" i="91"/>
  <c r="G41" i="91"/>
  <c r="F41" i="91"/>
  <c r="K40" i="91"/>
  <c r="J40" i="91"/>
  <c r="I40" i="91"/>
  <c r="H40" i="91"/>
  <c r="G40" i="91"/>
  <c r="F40" i="91"/>
  <c r="E39" i="91"/>
  <c r="D39" i="91"/>
  <c r="D37" i="91"/>
  <c r="G39" i="91"/>
  <c r="C39" i="91"/>
  <c r="B39" i="91"/>
  <c r="I39" i="91"/>
  <c r="K38" i="91"/>
  <c r="J38" i="91"/>
  <c r="I38" i="91"/>
  <c r="H38" i="91"/>
  <c r="G38" i="91"/>
  <c r="F38" i="91"/>
  <c r="K36" i="91"/>
  <c r="J36" i="91"/>
  <c r="I36" i="91"/>
  <c r="H36" i="91"/>
  <c r="G36" i="91"/>
  <c r="F36" i="91"/>
  <c r="K35" i="91"/>
  <c r="J35" i="91"/>
  <c r="I35" i="91"/>
  <c r="H35" i="91"/>
  <c r="G35" i="91"/>
  <c r="F35" i="91"/>
  <c r="K34" i="91"/>
  <c r="J34" i="91"/>
  <c r="I34" i="91"/>
  <c r="H34" i="91"/>
  <c r="G34" i="91"/>
  <c r="F34" i="91"/>
  <c r="E33" i="91"/>
  <c r="D33" i="91"/>
  <c r="H33" i="91"/>
  <c r="C33" i="91"/>
  <c r="G33" i="91"/>
  <c r="B33" i="91"/>
  <c r="I33" i="91"/>
  <c r="K32" i="91"/>
  <c r="J32" i="91"/>
  <c r="I32" i="91"/>
  <c r="H32" i="91"/>
  <c r="G32" i="91"/>
  <c r="F32" i="91"/>
  <c r="K31" i="91"/>
  <c r="J31" i="91"/>
  <c r="I31" i="91"/>
  <c r="H31" i="91"/>
  <c r="G31" i="91"/>
  <c r="F31" i="91"/>
  <c r="K30" i="91"/>
  <c r="J30" i="91"/>
  <c r="I30" i="91"/>
  <c r="H30" i="91"/>
  <c r="G30" i="91"/>
  <c r="F30" i="91"/>
  <c r="K29" i="91"/>
  <c r="J29" i="91"/>
  <c r="I29" i="91"/>
  <c r="H29" i="91"/>
  <c r="G29" i="91"/>
  <c r="F29" i="91"/>
  <c r="K28" i="91"/>
  <c r="J28" i="91"/>
  <c r="I28" i="91"/>
  <c r="H28" i="91"/>
  <c r="G28" i="91"/>
  <c r="F28" i="91"/>
  <c r="K27" i="91"/>
  <c r="J27" i="91"/>
  <c r="I27" i="91"/>
  <c r="H27" i="91"/>
  <c r="G27" i="91"/>
  <c r="F27" i="91"/>
  <c r="K26" i="91"/>
  <c r="J26" i="91"/>
  <c r="I26" i="91"/>
  <c r="H26" i="91"/>
  <c r="G26" i="91"/>
  <c r="F26" i="91"/>
  <c r="K25" i="91"/>
  <c r="J25" i="91"/>
  <c r="I25" i="91"/>
  <c r="H25" i="91"/>
  <c r="G25" i="91"/>
  <c r="F25" i="91"/>
  <c r="E24" i="91"/>
  <c r="D24" i="91"/>
  <c r="D23" i="91"/>
  <c r="C24" i="91"/>
  <c r="C23" i="91"/>
  <c r="B24" i="91"/>
  <c r="I24" i="91"/>
  <c r="K22" i="91"/>
  <c r="J22" i="91"/>
  <c r="I22" i="91"/>
  <c r="K20" i="91"/>
  <c r="J20" i="91"/>
  <c r="I20" i="91"/>
  <c r="H20" i="91"/>
  <c r="G20" i="91"/>
  <c r="F20" i="91"/>
  <c r="K19" i="91"/>
  <c r="J19" i="91"/>
  <c r="I19" i="91"/>
  <c r="H19" i="91"/>
  <c r="G19" i="91"/>
  <c r="F19" i="91"/>
  <c r="K18" i="91"/>
  <c r="J18" i="91"/>
  <c r="I18" i="91"/>
  <c r="H18" i="91"/>
  <c r="G18" i="91"/>
  <c r="F18" i="91"/>
  <c r="K17" i="91"/>
  <c r="J17" i="91"/>
  <c r="I17" i="91"/>
  <c r="H17" i="91"/>
  <c r="G17" i="91"/>
  <c r="F17" i="91"/>
  <c r="E16" i="91"/>
  <c r="D16" i="91"/>
  <c r="H16" i="91"/>
  <c r="C16" i="91"/>
  <c r="G16" i="91"/>
  <c r="C13" i="91"/>
  <c r="B16" i="91"/>
  <c r="I16" i="91"/>
  <c r="K15" i="91"/>
  <c r="J15" i="91"/>
  <c r="I15" i="91"/>
  <c r="H15" i="91"/>
  <c r="G15" i="91"/>
  <c r="F15" i="91"/>
  <c r="K14" i="91"/>
  <c r="J14" i="91"/>
  <c r="I14" i="91"/>
  <c r="H14" i="91"/>
  <c r="G14" i="91"/>
  <c r="F14" i="91"/>
  <c r="D13" i="91"/>
  <c r="J13" i="91"/>
  <c r="K12" i="91"/>
  <c r="J12" i="91"/>
  <c r="I12" i="91"/>
  <c r="H12" i="91"/>
  <c r="G12" i="91"/>
  <c r="F12" i="91"/>
  <c r="K11" i="91"/>
  <c r="J11" i="91"/>
  <c r="I11" i="91"/>
  <c r="H11" i="91"/>
  <c r="G11" i="91"/>
  <c r="F11" i="91"/>
  <c r="K10" i="91"/>
  <c r="J10" i="91"/>
  <c r="I10" i="91"/>
  <c r="H10" i="91"/>
  <c r="G10" i="91"/>
  <c r="F10" i="91"/>
  <c r="K9" i="91"/>
  <c r="J9" i="91"/>
  <c r="I9" i="91"/>
  <c r="H9" i="91"/>
  <c r="G9" i="91"/>
  <c r="F9" i="91"/>
  <c r="E8" i="91"/>
  <c r="D8" i="91"/>
  <c r="G8" i="91"/>
  <c r="C8" i="91"/>
  <c r="B8" i="91"/>
  <c r="K7" i="91"/>
  <c r="J7" i="91"/>
  <c r="I7" i="91"/>
  <c r="G7" i="91"/>
  <c r="F7" i="91"/>
  <c r="K6" i="91"/>
  <c r="J6" i="91"/>
  <c r="I6" i="91"/>
  <c r="H6" i="91"/>
  <c r="G6" i="91"/>
  <c r="F6" i="91"/>
  <c r="K5" i="91"/>
  <c r="J5" i="91"/>
  <c r="I5" i="91"/>
  <c r="H5" i="91"/>
  <c r="G5" i="91"/>
  <c r="F5" i="91"/>
  <c r="E4" i="91"/>
  <c r="D4" i="91"/>
  <c r="H4" i="91"/>
  <c r="C4" i="91"/>
  <c r="C21" i="91"/>
  <c r="B4" i="91"/>
  <c r="F4" i="91"/>
  <c r="K3" i="91"/>
  <c r="J3" i="91"/>
  <c r="I3" i="91"/>
  <c r="H3" i="91"/>
  <c r="G3" i="91"/>
  <c r="F3" i="91"/>
  <c r="G4" i="91"/>
  <c r="K33" i="91"/>
  <c r="E13" i="91"/>
  <c r="B37" i="91"/>
  <c r="E37" i="91"/>
  <c r="H39" i="91"/>
  <c r="K13" i="91"/>
  <c r="E45" i="91"/>
  <c r="E46" i="91"/>
  <c r="B45" i="91"/>
  <c r="J16" i="91"/>
  <c r="B13" i="91"/>
  <c r="B21" i="91"/>
  <c r="B46" i="91"/>
  <c r="C37" i="91"/>
  <c r="C45" i="91"/>
  <c r="C46" i="91"/>
  <c r="J39" i="91"/>
  <c r="K39" i="91"/>
  <c r="F39" i="91"/>
  <c r="F33" i="91"/>
  <c r="J33" i="91"/>
  <c r="K23" i="91"/>
  <c r="G23" i="91"/>
  <c r="H23" i="91"/>
  <c r="J23" i="91"/>
  <c r="I23" i="91"/>
  <c r="F23" i="91"/>
  <c r="G24" i="91"/>
  <c r="H24" i="91"/>
  <c r="J24" i="91"/>
  <c r="F24" i="91"/>
  <c r="K24" i="91"/>
  <c r="F16" i="91"/>
  <c r="K16" i="91"/>
  <c r="G13" i="91"/>
  <c r="F13" i="91"/>
  <c r="I13" i="91"/>
  <c r="H13" i="91"/>
  <c r="K8" i="91"/>
  <c r="H8" i="91"/>
  <c r="I8" i="91"/>
  <c r="J8" i="91"/>
  <c r="F8" i="91"/>
  <c r="K4" i="91"/>
  <c r="D21" i="91"/>
  <c r="F21" i="91"/>
  <c r="I4" i="91"/>
  <c r="J4" i="91"/>
  <c r="J21" i="91"/>
  <c r="H21" i="91"/>
  <c r="K21" i="91"/>
  <c r="I21" i="91"/>
  <c r="G21" i="91"/>
  <c r="I37" i="91"/>
  <c r="J37" i="91"/>
  <c r="K37" i="91"/>
  <c r="G37" i="91"/>
  <c r="F37" i="91"/>
  <c r="D45" i="91"/>
  <c r="H37" i="91"/>
  <c r="G45" i="91"/>
  <c r="K45" i="91"/>
  <c r="D46" i="91"/>
  <c r="F45" i="91"/>
  <c r="J45" i="91"/>
  <c r="H45" i="91"/>
  <c r="I45" i="91"/>
  <c r="F46" i="91"/>
  <c r="H46" i="91"/>
  <c r="K46" i="91"/>
  <c r="G46" i="91"/>
  <c r="J46" i="91"/>
  <c r="I46" i="91"/>
</calcChain>
</file>

<file path=xl/sharedStrings.xml><?xml version="1.0" encoding="utf-8"?>
<sst xmlns="http://schemas.openxmlformats.org/spreadsheetml/2006/main" count="56" uniqueCount="56">
  <si>
    <t>Транспортный налог с физических лиц</t>
  </si>
  <si>
    <t>Плата за сервитут</t>
  </si>
  <si>
    <t>Фактическое поступление     2025 года</t>
  </si>
  <si>
    <t>Наименование доходов бюджета</t>
  </si>
  <si>
    <t>Налог на доходы физических лиц</t>
  </si>
  <si>
    <t>доходы от уплаты акцизов на сидр</t>
  </si>
  <si>
    <t>доходы от уплаты акцизов на нефтепродукты</t>
  </si>
  <si>
    <t>Туристический налог</t>
  </si>
  <si>
    <t>упрощенная система налогообложения</t>
  </si>
  <si>
    <t>единый налог на вмененный доход</t>
  </si>
  <si>
    <t>единый сельскохозяйственный налог</t>
  </si>
  <si>
    <t>патентная система налогообложения</t>
  </si>
  <si>
    <t>Налог на имущество физических лиц</t>
  </si>
  <si>
    <t>земельный налог с юридических лиц</t>
  </si>
  <si>
    <t>земельный налог с физических лиц</t>
  </si>
  <si>
    <t>Налоги за пользование природными ресурсами</t>
  </si>
  <si>
    <t>Государственная пошлина</t>
  </si>
  <si>
    <t>Итого налоговые доходы</t>
  </si>
  <si>
    <t>арендная плата за разграниченные земли</t>
  </si>
  <si>
    <t>арендная плата за земли до разграничения</t>
  </si>
  <si>
    <t>Доходы от аренды имущества</t>
  </si>
  <si>
    <t>Прочие доходы от использования имущества</t>
  </si>
  <si>
    <t>Плата за размещение НТО</t>
  </si>
  <si>
    <t>Плата за негативное воздействие</t>
  </si>
  <si>
    <t>доходы от оказания платных услуг</t>
  </si>
  <si>
    <t>доходы, поступающие в порядке возмещения расходов</t>
  </si>
  <si>
    <t>доходы от компенсации затрат государства</t>
  </si>
  <si>
    <t>Доходы от реализации имущества</t>
  </si>
  <si>
    <t>плата за увеличение площадей земельных участков</t>
  </si>
  <si>
    <t>Штрафы, санкции, возмещение ущерба</t>
  </si>
  <si>
    <t>Прочие неналоговые доходы</t>
  </si>
  <si>
    <t>Итого неналоговые доходы</t>
  </si>
  <si>
    <t>Всего доходов</t>
  </si>
  <si>
    <t>Доходы от перечисления части прибыли</t>
  </si>
  <si>
    <t>Доходы от продажи за земельные участки до разграничения</t>
  </si>
  <si>
    <t>Доходы от продажи за земельные участки после разграничения</t>
  </si>
  <si>
    <t>Первоначальный план на год</t>
  </si>
  <si>
    <t>Уточненный план на год</t>
  </si>
  <si>
    <t>Доходы от акцизов, в том числе:</t>
  </si>
  <si>
    <t>Налоги на совокупный доход, в том числе:</t>
  </si>
  <si>
    <t>Налоги на имущество, в том сисле:</t>
  </si>
  <si>
    <t>Земельный налог, в том числе:</t>
  </si>
  <si>
    <t>НЕНАЛОГОВЫЕ ДОХОДЫ</t>
  </si>
  <si>
    <t>Доходы от использования имущества, в том числе:</t>
  </si>
  <si>
    <t>Арендная плата за земельные участки, в том числе:</t>
  </si>
  <si>
    <t>Доходы от оказания платных услуг и компенсации затрат:</t>
  </si>
  <si>
    <t>Доходы от продажи материальных ценностей, в том числе:</t>
  </si>
  <si>
    <t>Доходы от продажи земельных участков, в том числе:</t>
  </si>
  <si>
    <t>% поступления к первоначальному плану на год</t>
  </si>
  <si>
    <t>% поступления к уточненному плану на год</t>
  </si>
  <si>
    <t>отклонения к первоначальному плану на год</t>
  </si>
  <si>
    <t>отклонения к уточненному плану на год</t>
  </si>
  <si>
    <t>Анализ исполнения доходной части бюджета за январь 2026 - 2025 года</t>
  </si>
  <si>
    <t>Фактическое поступление     2026 года</t>
  </si>
  <si>
    <t>% поступления к 2025 году</t>
  </si>
  <si>
    <t>отклонения к 2025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</si>
</sst>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0.0%"/>
    <numFmt numFmtId="188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4" fontId="0" fillId="0" borderId="1" xfId="0" applyNumberFormat="1" applyFont="1" applyBorder="1"/>
    <xf numFmtId="4" fontId="0" fillId="0" borderId="2" xfId="0" applyNumberFormat="1" applyFont="1" applyBorder="1"/>
    <xf numFmtId="177" fontId="3" fillId="0" borderId="2" xfId="1" applyNumberFormat="1" applyFont="1" applyBorder="1"/>
    <xf numFmtId="0" fontId="4" fillId="0" borderId="1" xfId="0" applyFont="1" applyBorder="1"/>
    <xf numFmtId="4" fontId="4" fillId="0" borderId="2" xfId="0" applyNumberFormat="1" applyFont="1" applyBorder="1"/>
    <xf numFmtId="0" fontId="3" fillId="0" borderId="0" xfId="0" applyFont="1" applyBorder="1"/>
    <xf numFmtId="0" fontId="0" fillId="0" borderId="1" xfId="0" applyFont="1" applyBorder="1"/>
    <xf numFmtId="4" fontId="3" fillId="0" borderId="2" xfId="0" applyNumberFormat="1" applyFont="1" applyBorder="1"/>
    <xf numFmtId="0" fontId="4" fillId="0" borderId="1" xfId="0" applyFont="1" applyFill="1" applyBorder="1"/>
    <xf numFmtId="0" fontId="2" fillId="0" borderId="1" xfId="0" applyFont="1" applyFill="1" applyBorder="1"/>
    <xf numFmtId="0" fontId="0" fillId="0" borderId="1" xfId="0" applyFont="1" applyFill="1" applyBorder="1"/>
    <xf numFmtId="0" fontId="2" fillId="0" borderId="3" xfId="0" applyFont="1" applyFill="1" applyBorder="1"/>
    <xf numFmtId="4" fontId="2" fillId="0" borderId="4" xfId="0" applyNumberFormat="1" applyFont="1" applyBorder="1"/>
    <xf numFmtId="177" fontId="2" fillId="0" borderId="2" xfId="1" applyNumberFormat="1" applyFont="1" applyBorder="1"/>
    <xf numFmtId="4" fontId="2" fillId="0" borderId="5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7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4" fontId="2" fillId="0" borderId="1" xfId="0" applyNumberFormat="1" applyFont="1" applyBorder="1"/>
    <xf numFmtId="0" fontId="2" fillId="0" borderId="1" xfId="0" applyFont="1" applyBorder="1"/>
    <xf numFmtId="0" fontId="5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88" fontId="0" fillId="0" borderId="2" xfId="0" applyNumberFormat="1" applyFont="1" applyBorder="1" applyAlignment="1">
      <alignment horizontal="right"/>
    </xf>
    <xf numFmtId="188" fontId="2" fillId="0" borderId="2" xfId="0" applyNumberFormat="1" applyFont="1" applyBorder="1" applyAlignment="1">
      <alignment horizontal="right"/>
    </xf>
    <xf numFmtId="4" fontId="3" fillId="0" borderId="2" xfId="1" applyNumberFormat="1" applyFont="1" applyBorder="1"/>
    <xf numFmtId="4" fontId="2" fillId="0" borderId="2" xfId="1" applyNumberFormat="1" applyFont="1" applyBorder="1"/>
    <xf numFmtId="4" fontId="2" fillId="0" borderId="2" xfId="0" applyNumberFormat="1" applyFont="1" applyBorder="1"/>
    <xf numFmtId="4" fontId="0" fillId="0" borderId="2" xfId="0" applyNumberFormat="1" applyFont="1" applyFill="1" applyBorder="1"/>
    <xf numFmtId="4" fontId="2" fillId="0" borderId="2" xfId="0" applyNumberFormat="1" applyFont="1" applyFill="1" applyBorder="1"/>
    <xf numFmtId="4" fontId="0" fillId="0" borderId="2" xfId="0" applyNumberFormat="1" applyFont="1" applyFill="1" applyBorder="1" applyAlignment="1">
      <alignment wrapText="1"/>
    </xf>
    <xf numFmtId="4" fontId="2" fillId="0" borderId="6" xfId="0" applyNumberFormat="1" applyFont="1" applyBorder="1" applyAlignment="1">
      <alignment horizontal="center" wrapText="1"/>
    </xf>
    <xf numFmtId="4" fontId="3" fillId="0" borderId="8" xfId="1" applyNumberFormat="1" applyFont="1" applyBorder="1"/>
    <xf numFmtId="4" fontId="2" fillId="0" borderId="8" xfId="1" applyNumberFormat="1" applyFont="1" applyBorder="1"/>
    <xf numFmtId="4" fontId="2" fillId="0" borderId="4" xfId="0" applyNumberFormat="1" applyFont="1" applyFill="1" applyBorder="1"/>
    <xf numFmtId="188" fontId="2" fillId="0" borderId="4" xfId="0" applyNumberFormat="1" applyFont="1" applyBorder="1" applyAlignment="1">
      <alignment horizontal="right"/>
    </xf>
    <xf numFmtId="177" fontId="2" fillId="0" borderId="4" xfId="1" applyNumberFormat="1" applyFont="1" applyBorder="1"/>
    <xf numFmtId="4" fontId="2" fillId="0" borderId="4" xfId="1" applyNumberFormat="1" applyFont="1" applyBorder="1"/>
    <xf numFmtId="4" fontId="2" fillId="0" borderId="9" xfId="1" applyNumberFormat="1" applyFont="1" applyBorder="1"/>
    <xf numFmtId="4" fontId="4" fillId="2" borderId="2" xfId="0" applyNumberFormat="1" applyFont="1" applyFill="1" applyBorder="1"/>
    <xf numFmtId="4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5"/>
  <sheetViews>
    <sheetView tabSelected="1" workbookViewId="0">
      <selection activeCell="A2" sqref="A2"/>
    </sheetView>
  </sheetViews>
  <sheetFormatPr defaultRowHeight="12.75" x14ac:dyDescent="0.2"/>
  <cols>
    <col min="1" max="1" width="50.28515625" style="1" customWidth="1"/>
    <col min="2" max="2" width="17.42578125" style="1" customWidth="1"/>
    <col min="3" max="3" width="16.42578125" style="1" customWidth="1"/>
    <col min="4" max="4" width="15.42578125" style="1" customWidth="1"/>
    <col min="5" max="5" width="15" style="1" customWidth="1"/>
    <col min="6" max="7" width="9.28515625" style="1" customWidth="1"/>
    <col min="8" max="8" width="10.42578125" style="1" customWidth="1"/>
    <col min="9" max="9" width="15.85546875" style="1" customWidth="1"/>
    <col min="10" max="10" width="15.7109375" style="1" customWidth="1"/>
    <col min="11" max="11" width="16.28515625" style="1" customWidth="1"/>
    <col min="12" max="16384" width="9.140625" style="1"/>
  </cols>
  <sheetData>
    <row r="1" spans="1:12" ht="15.75" thickBot="1" x14ac:dyDescent="0.3">
      <c r="A1" s="44" t="s">
        <v>52</v>
      </c>
      <c r="B1" s="44"/>
      <c r="C1" s="44"/>
      <c r="D1" s="44"/>
      <c r="E1" s="44"/>
      <c r="F1" s="44"/>
      <c r="G1" s="44"/>
      <c r="H1" s="44"/>
      <c r="I1" s="45"/>
      <c r="J1" s="45"/>
      <c r="K1" s="45"/>
    </row>
    <row r="2" spans="1:12" ht="98.25" customHeight="1" x14ac:dyDescent="0.2">
      <c r="A2" s="16" t="s">
        <v>3</v>
      </c>
      <c r="B2" s="35" t="s">
        <v>36</v>
      </c>
      <c r="C2" s="35" t="s">
        <v>37</v>
      </c>
      <c r="D2" s="17" t="s">
        <v>53</v>
      </c>
      <c r="E2" s="18" t="s">
        <v>2</v>
      </c>
      <c r="F2" s="17" t="s">
        <v>48</v>
      </c>
      <c r="G2" s="17" t="s">
        <v>49</v>
      </c>
      <c r="H2" s="17" t="s">
        <v>54</v>
      </c>
      <c r="I2" s="17" t="s">
        <v>50</v>
      </c>
      <c r="J2" s="17" t="s">
        <v>51</v>
      </c>
      <c r="K2" s="19" t="s">
        <v>55</v>
      </c>
    </row>
    <row r="3" spans="1:12" x14ac:dyDescent="0.2">
      <c r="A3" s="2" t="s">
        <v>4</v>
      </c>
      <c r="B3" s="3">
        <v>1114296000</v>
      </c>
      <c r="C3" s="3">
        <v>1114296000</v>
      </c>
      <c r="D3" s="3">
        <v>62694466.340000004</v>
      </c>
      <c r="E3" s="3">
        <v>44568518.799999997</v>
      </c>
      <c r="F3" s="27">
        <f>D3/B3*100</f>
        <v>5.6263745306453581</v>
      </c>
      <c r="G3" s="4">
        <f>D3/C3</f>
        <v>5.6263745306453582E-2</v>
      </c>
      <c r="H3" s="4">
        <f>D3/E3</f>
        <v>1.4066984505664122</v>
      </c>
      <c r="I3" s="29">
        <f>D3-B3</f>
        <v>-1051601533.66</v>
      </c>
      <c r="J3" s="29">
        <f>D3-C3</f>
        <v>-1051601533.66</v>
      </c>
      <c r="K3" s="36">
        <f>E3-D3</f>
        <v>-18125947.540000007</v>
      </c>
    </row>
    <row r="4" spans="1:12" x14ac:dyDescent="0.2">
      <c r="A4" s="21" t="s">
        <v>38</v>
      </c>
      <c r="B4" s="31">
        <f>B5+B6</f>
        <v>54791000</v>
      </c>
      <c r="C4" s="31">
        <f>C5+C6</f>
        <v>54791000</v>
      </c>
      <c r="D4" s="31">
        <f>D5+D6</f>
        <v>3839964.79</v>
      </c>
      <c r="E4" s="31">
        <f>E5+E6</f>
        <v>3254151.63</v>
      </c>
      <c r="F4" s="28">
        <f t="shared" ref="F4:F46" si="0">D4/B4*100</f>
        <v>7.0083860305524635</v>
      </c>
      <c r="G4" s="15">
        <f t="shared" ref="G4:G46" si="1">D4/C4</f>
        <v>7.0083860305524631E-2</v>
      </c>
      <c r="H4" s="15">
        <f t="shared" ref="H4:H46" si="2">D4/E4</f>
        <v>1.1800202407900704</v>
      </c>
      <c r="I4" s="30">
        <f t="shared" ref="I4:I46" si="3">D4-B4</f>
        <v>-50951035.210000001</v>
      </c>
      <c r="J4" s="30">
        <f t="shared" ref="J4:K46" si="4">D4-C4</f>
        <v>-50951035.210000001</v>
      </c>
      <c r="K4" s="37">
        <f t="shared" si="4"/>
        <v>-585813.16000000015</v>
      </c>
    </row>
    <row r="5" spans="1:12" x14ac:dyDescent="0.2">
      <c r="A5" s="5" t="s">
        <v>5</v>
      </c>
      <c r="B5" s="3">
        <v>5787000</v>
      </c>
      <c r="C5" s="3">
        <v>5787000</v>
      </c>
      <c r="D5" s="6">
        <v>84982.79</v>
      </c>
      <c r="E5" s="6">
        <v>0</v>
      </c>
      <c r="F5" s="27">
        <f t="shared" si="0"/>
        <v>1.4685120096768618</v>
      </c>
      <c r="G5" s="4">
        <f t="shared" si="1"/>
        <v>1.4685120096768619E-2</v>
      </c>
      <c r="H5" s="4" t="e">
        <f t="shared" si="2"/>
        <v>#DIV/0!</v>
      </c>
      <c r="I5" s="29">
        <f t="shared" si="3"/>
        <v>-5702017.21</v>
      </c>
      <c r="J5" s="29">
        <f t="shared" si="4"/>
        <v>-5702017.21</v>
      </c>
      <c r="K5" s="36">
        <f t="shared" si="4"/>
        <v>-84982.79</v>
      </c>
      <c r="L5" s="7"/>
    </row>
    <row r="6" spans="1:12" x14ac:dyDescent="0.2">
      <c r="A6" s="5" t="s">
        <v>6</v>
      </c>
      <c r="B6" s="3">
        <v>49004000</v>
      </c>
      <c r="C6" s="3">
        <v>49004000</v>
      </c>
      <c r="D6" s="6">
        <v>3754982</v>
      </c>
      <c r="E6" s="6">
        <v>3254151.63</v>
      </c>
      <c r="F6" s="27">
        <f t="shared" si="0"/>
        <v>7.6626030528120159</v>
      </c>
      <c r="G6" s="4">
        <f t="shared" si="1"/>
        <v>7.6626030528120156E-2</v>
      </c>
      <c r="H6" s="4">
        <f t="shared" si="2"/>
        <v>1.1539050502081245</v>
      </c>
      <c r="I6" s="29">
        <f t="shared" si="3"/>
        <v>-45249018</v>
      </c>
      <c r="J6" s="29">
        <f t="shared" si="4"/>
        <v>-45249018</v>
      </c>
      <c r="K6" s="36">
        <f t="shared" si="4"/>
        <v>-500830.37000000011</v>
      </c>
      <c r="L6" s="7"/>
    </row>
    <row r="7" spans="1:12" x14ac:dyDescent="0.2">
      <c r="A7" s="8" t="s">
        <v>7</v>
      </c>
      <c r="B7" s="3">
        <v>1556000</v>
      </c>
      <c r="C7" s="3">
        <v>1556000</v>
      </c>
      <c r="D7" s="9">
        <v>414875</v>
      </c>
      <c r="E7" s="9">
        <v>0</v>
      </c>
      <c r="F7" s="27">
        <f t="shared" si="0"/>
        <v>26.662917737789204</v>
      </c>
      <c r="G7" s="4">
        <f t="shared" si="1"/>
        <v>0.26662917737789205</v>
      </c>
      <c r="H7" s="4"/>
      <c r="I7" s="29">
        <f t="shared" si="3"/>
        <v>-1141125</v>
      </c>
      <c r="J7" s="29">
        <f t="shared" si="4"/>
        <v>-1141125</v>
      </c>
      <c r="K7" s="36">
        <f t="shared" si="4"/>
        <v>-414875</v>
      </c>
      <c r="L7" s="7"/>
    </row>
    <row r="8" spans="1:12" x14ac:dyDescent="0.2">
      <c r="A8" s="22" t="s">
        <v>39</v>
      </c>
      <c r="B8" s="31">
        <f>SUM(B9:B12)</f>
        <v>147899000</v>
      </c>
      <c r="C8" s="31">
        <f>SUM(C9:C12)</f>
        <v>147899000</v>
      </c>
      <c r="D8" s="31">
        <f>SUM(D9:D12)</f>
        <v>-123231.40000000014</v>
      </c>
      <c r="E8" s="31">
        <f>SUM(E9:E12)</f>
        <v>4853823.07</v>
      </c>
      <c r="F8" s="28">
        <f t="shared" si="0"/>
        <v>-8.3321320630971238E-2</v>
      </c>
      <c r="G8" s="15">
        <f t="shared" si="1"/>
        <v>-8.3321320630971234E-4</v>
      </c>
      <c r="H8" s="15">
        <f t="shared" si="2"/>
        <v>-2.5388523278002412E-2</v>
      </c>
      <c r="I8" s="30">
        <f t="shared" si="3"/>
        <v>-148022231.40000001</v>
      </c>
      <c r="J8" s="30">
        <f t="shared" si="4"/>
        <v>-148022231.40000001</v>
      </c>
      <c r="K8" s="37">
        <f t="shared" si="4"/>
        <v>4977054.4700000007</v>
      </c>
      <c r="L8" s="7"/>
    </row>
    <row r="9" spans="1:12" ht="13.5" customHeight="1" x14ac:dyDescent="0.2">
      <c r="A9" s="5" t="s">
        <v>8</v>
      </c>
      <c r="B9" s="3">
        <v>120006000</v>
      </c>
      <c r="C9" s="3">
        <v>120006000</v>
      </c>
      <c r="D9" s="6">
        <v>1159819.44</v>
      </c>
      <c r="E9" s="6">
        <v>381156.74</v>
      </c>
      <c r="F9" s="27">
        <f t="shared" si="0"/>
        <v>0.96646787660616962</v>
      </c>
      <c r="G9" s="4">
        <f t="shared" si="1"/>
        <v>9.6646787660616962E-3</v>
      </c>
      <c r="H9" s="4">
        <f t="shared" si="2"/>
        <v>3.0428936925003609</v>
      </c>
      <c r="I9" s="29">
        <f t="shared" si="3"/>
        <v>-118846180.56</v>
      </c>
      <c r="J9" s="29">
        <f t="shared" si="4"/>
        <v>-118846180.56</v>
      </c>
      <c r="K9" s="36">
        <f t="shared" si="4"/>
        <v>-778662.7</v>
      </c>
      <c r="L9" s="7"/>
    </row>
    <row r="10" spans="1:12" x14ac:dyDescent="0.2">
      <c r="A10" s="10" t="s">
        <v>9</v>
      </c>
      <c r="B10" s="32">
        <v>0</v>
      </c>
      <c r="C10" s="32">
        <v>0</v>
      </c>
      <c r="D10" s="6">
        <v>0</v>
      </c>
      <c r="E10" s="6">
        <v>-82.74</v>
      </c>
      <c r="F10" s="27" t="e">
        <f t="shared" si="0"/>
        <v>#DIV/0!</v>
      </c>
      <c r="G10" s="4" t="e">
        <f t="shared" si="1"/>
        <v>#DIV/0!</v>
      </c>
      <c r="H10" s="4">
        <f t="shared" si="2"/>
        <v>0</v>
      </c>
      <c r="I10" s="29">
        <f t="shared" si="3"/>
        <v>0</v>
      </c>
      <c r="J10" s="29">
        <f t="shared" si="4"/>
        <v>0</v>
      </c>
      <c r="K10" s="36">
        <f t="shared" si="4"/>
        <v>-82.74</v>
      </c>
      <c r="L10" s="7"/>
    </row>
    <row r="11" spans="1:12" ht="14.25" customHeight="1" x14ac:dyDescent="0.2">
      <c r="A11" s="10" t="s">
        <v>10</v>
      </c>
      <c r="B11" s="32">
        <v>19614000</v>
      </c>
      <c r="C11" s="32">
        <v>19614000</v>
      </c>
      <c r="D11" s="6">
        <v>0</v>
      </c>
      <c r="E11" s="6">
        <v>202413</v>
      </c>
      <c r="F11" s="27">
        <f t="shared" si="0"/>
        <v>0</v>
      </c>
      <c r="G11" s="4">
        <f t="shared" si="1"/>
        <v>0</v>
      </c>
      <c r="H11" s="4">
        <f t="shared" si="2"/>
        <v>0</v>
      </c>
      <c r="I11" s="29">
        <f t="shared" si="3"/>
        <v>-19614000</v>
      </c>
      <c r="J11" s="29">
        <f t="shared" si="4"/>
        <v>-19614000</v>
      </c>
      <c r="K11" s="36">
        <f t="shared" si="4"/>
        <v>202413</v>
      </c>
      <c r="L11" s="7"/>
    </row>
    <row r="12" spans="1:12" x14ac:dyDescent="0.2">
      <c r="A12" s="10" t="s">
        <v>11</v>
      </c>
      <c r="B12" s="32">
        <v>8279000</v>
      </c>
      <c r="C12" s="32">
        <v>8279000</v>
      </c>
      <c r="D12" s="6">
        <v>-1283050.8400000001</v>
      </c>
      <c r="E12" s="6">
        <v>4270336.07</v>
      </c>
      <c r="F12" s="27">
        <f t="shared" si="0"/>
        <v>-15.497654789225754</v>
      </c>
      <c r="G12" s="4">
        <f t="shared" si="1"/>
        <v>-0.15497654789225754</v>
      </c>
      <c r="H12" s="4">
        <f t="shared" si="2"/>
        <v>-0.30045664298266811</v>
      </c>
      <c r="I12" s="29">
        <f t="shared" si="3"/>
        <v>-9562050.8399999999</v>
      </c>
      <c r="J12" s="29">
        <f t="shared" si="4"/>
        <v>-9562050.8399999999</v>
      </c>
      <c r="K12" s="36">
        <f t="shared" si="4"/>
        <v>5553386.9100000001</v>
      </c>
      <c r="L12" s="7"/>
    </row>
    <row r="13" spans="1:12" x14ac:dyDescent="0.2">
      <c r="A13" s="23" t="s">
        <v>40</v>
      </c>
      <c r="B13" s="33">
        <f>B14+B15+B16</f>
        <v>145478000</v>
      </c>
      <c r="C13" s="33">
        <f>C14+C15+C16</f>
        <v>145478000</v>
      </c>
      <c r="D13" s="33">
        <f>D14+D15+D16</f>
        <v>1452716.11</v>
      </c>
      <c r="E13" s="33">
        <f>E14+E15+E16</f>
        <v>2645197.33</v>
      </c>
      <c r="F13" s="28">
        <f t="shared" si="0"/>
        <v>0.99858130438966719</v>
      </c>
      <c r="G13" s="15">
        <f t="shared" si="1"/>
        <v>9.9858130438966724E-3</v>
      </c>
      <c r="H13" s="15">
        <f t="shared" si="2"/>
        <v>0.54919007119971652</v>
      </c>
      <c r="I13" s="30">
        <f t="shared" si="3"/>
        <v>-144025283.88999999</v>
      </c>
      <c r="J13" s="30">
        <f t="shared" si="4"/>
        <v>-144025283.88999999</v>
      </c>
      <c r="K13" s="37">
        <f t="shared" si="4"/>
        <v>1192481.22</v>
      </c>
      <c r="L13" s="7"/>
    </row>
    <row r="14" spans="1:12" x14ac:dyDescent="0.2">
      <c r="A14" s="10" t="s">
        <v>12</v>
      </c>
      <c r="B14" s="32">
        <v>42240000</v>
      </c>
      <c r="C14" s="32">
        <v>42240000</v>
      </c>
      <c r="D14" s="9">
        <v>277748.45</v>
      </c>
      <c r="E14" s="9">
        <v>465305.11</v>
      </c>
      <c r="F14" s="27">
        <f t="shared" si="0"/>
        <v>0.65754841382575757</v>
      </c>
      <c r="G14" s="4">
        <f t="shared" si="1"/>
        <v>6.5754841382575759E-3</v>
      </c>
      <c r="H14" s="4">
        <f t="shared" si="2"/>
        <v>0.59691682732648266</v>
      </c>
      <c r="I14" s="29">
        <f t="shared" si="3"/>
        <v>-41962251.549999997</v>
      </c>
      <c r="J14" s="29">
        <f t="shared" si="4"/>
        <v>-41962251.549999997</v>
      </c>
      <c r="K14" s="36">
        <f t="shared" si="4"/>
        <v>187556.65999999997</v>
      </c>
      <c r="L14" s="7"/>
    </row>
    <row r="15" spans="1:12" x14ac:dyDescent="0.2">
      <c r="A15" s="10" t="s">
        <v>0</v>
      </c>
      <c r="B15" s="32">
        <v>32127000</v>
      </c>
      <c r="C15" s="32">
        <v>32127000</v>
      </c>
      <c r="D15" s="6">
        <v>690065.33</v>
      </c>
      <c r="E15" s="6">
        <v>1217252.6399999999</v>
      </c>
      <c r="F15" s="27">
        <f t="shared" si="0"/>
        <v>2.1479295608055526</v>
      </c>
      <c r="G15" s="4">
        <f t="shared" si="1"/>
        <v>2.1479295608055528E-2</v>
      </c>
      <c r="H15" s="4">
        <f t="shared" si="2"/>
        <v>0.56690395019393836</v>
      </c>
      <c r="I15" s="29">
        <f t="shared" si="3"/>
        <v>-31436934.670000002</v>
      </c>
      <c r="J15" s="29">
        <f t="shared" si="4"/>
        <v>-31436934.670000002</v>
      </c>
      <c r="K15" s="36">
        <f t="shared" si="4"/>
        <v>527187.30999999994</v>
      </c>
      <c r="L15" s="7"/>
    </row>
    <row r="16" spans="1:12" x14ac:dyDescent="0.2">
      <c r="A16" s="23" t="s">
        <v>41</v>
      </c>
      <c r="B16" s="33">
        <f>B17+B18</f>
        <v>71111000</v>
      </c>
      <c r="C16" s="33">
        <f>C17+C18</f>
        <v>71111000</v>
      </c>
      <c r="D16" s="33">
        <f>D17+D18</f>
        <v>484902.33</v>
      </c>
      <c r="E16" s="33">
        <f>E17+E18</f>
        <v>962639.58</v>
      </c>
      <c r="F16" s="28">
        <f t="shared" si="0"/>
        <v>0.68189496702338603</v>
      </c>
      <c r="G16" s="15">
        <f t="shared" si="1"/>
        <v>6.8189496702338601E-3</v>
      </c>
      <c r="H16" s="15">
        <f t="shared" si="2"/>
        <v>0.50372157978378573</v>
      </c>
      <c r="I16" s="30">
        <f t="shared" si="3"/>
        <v>-70626097.670000002</v>
      </c>
      <c r="J16" s="30">
        <f t="shared" si="4"/>
        <v>-70626097.670000002</v>
      </c>
      <c r="K16" s="37">
        <f t="shared" si="4"/>
        <v>477737.24999999994</v>
      </c>
      <c r="L16" s="7"/>
    </row>
    <row r="17" spans="1:12" x14ac:dyDescent="0.2">
      <c r="A17" s="10" t="s">
        <v>13</v>
      </c>
      <c r="B17" s="32">
        <v>39923000</v>
      </c>
      <c r="C17" s="32">
        <v>39923000</v>
      </c>
      <c r="D17" s="6">
        <v>-22283.01</v>
      </c>
      <c r="E17" s="6">
        <v>139093.5</v>
      </c>
      <c r="F17" s="27">
        <f t="shared" si="0"/>
        <v>-5.5814968814968814E-2</v>
      </c>
      <c r="G17" s="4">
        <f t="shared" si="1"/>
        <v>-5.5814968814968814E-4</v>
      </c>
      <c r="H17" s="4">
        <f t="shared" si="2"/>
        <v>-0.16020166291020069</v>
      </c>
      <c r="I17" s="29">
        <f t="shared" si="3"/>
        <v>-39945283.009999998</v>
      </c>
      <c r="J17" s="29">
        <f t="shared" si="4"/>
        <v>-39945283.009999998</v>
      </c>
      <c r="K17" s="36">
        <f t="shared" si="4"/>
        <v>161376.51</v>
      </c>
      <c r="L17" s="7"/>
    </row>
    <row r="18" spans="1:12" x14ac:dyDescent="0.2">
      <c r="A18" s="10" t="s">
        <v>14</v>
      </c>
      <c r="B18" s="32">
        <v>31188000</v>
      </c>
      <c r="C18" s="32">
        <v>31188000</v>
      </c>
      <c r="D18" s="6">
        <v>507185.34</v>
      </c>
      <c r="E18" s="6">
        <v>823546.08</v>
      </c>
      <c r="F18" s="27">
        <f t="shared" si="0"/>
        <v>1.6262195075028858</v>
      </c>
      <c r="G18" s="4">
        <f t="shared" si="1"/>
        <v>1.6262195075028858E-2</v>
      </c>
      <c r="H18" s="4">
        <f t="shared" si="2"/>
        <v>0.61585544794287661</v>
      </c>
      <c r="I18" s="29">
        <f t="shared" si="3"/>
        <v>-30680814.66</v>
      </c>
      <c r="J18" s="29">
        <f t="shared" si="4"/>
        <v>-30680814.66</v>
      </c>
      <c r="K18" s="36">
        <f t="shared" si="4"/>
        <v>316360.73999999993</v>
      </c>
      <c r="L18" s="7"/>
    </row>
    <row r="19" spans="1:12" x14ac:dyDescent="0.2">
      <c r="A19" s="12" t="s">
        <v>15</v>
      </c>
      <c r="B19" s="32">
        <v>2791000</v>
      </c>
      <c r="C19" s="32">
        <v>2791000</v>
      </c>
      <c r="D19" s="9">
        <v>0</v>
      </c>
      <c r="E19" s="9">
        <v>0</v>
      </c>
      <c r="F19" s="27">
        <f t="shared" si="0"/>
        <v>0</v>
      </c>
      <c r="G19" s="4">
        <f t="shared" si="1"/>
        <v>0</v>
      </c>
      <c r="H19" s="4" t="e">
        <f t="shared" si="2"/>
        <v>#DIV/0!</v>
      </c>
      <c r="I19" s="29">
        <f t="shared" si="3"/>
        <v>-2791000</v>
      </c>
      <c r="J19" s="29">
        <f t="shared" si="4"/>
        <v>-2791000</v>
      </c>
      <c r="K19" s="36">
        <f t="shared" si="4"/>
        <v>0</v>
      </c>
      <c r="L19" s="7"/>
    </row>
    <row r="20" spans="1:12" ht="13.5" customHeight="1" x14ac:dyDescent="0.2">
      <c r="A20" s="12" t="s">
        <v>16</v>
      </c>
      <c r="B20" s="32">
        <v>26465000</v>
      </c>
      <c r="C20" s="32">
        <v>26465000</v>
      </c>
      <c r="D20" s="9">
        <v>2121843.44</v>
      </c>
      <c r="E20" s="9">
        <v>1581428.12</v>
      </c>
      <c r="F20" s="27">
        <f t="shared" si="0"/>
        <v>8.0175455885131299</v>
      </c>
      <c r="G20" s="4">
        <f t="shared" si="1"/>
        <v>8.0175455885131308E-2</v>
      </c>
      <c r="H20" s="4">
        <f t="shared" si="2"/>
        <v>1.3417261354882193</v>
      </c>
      <c r="I20" s="29">
        <f t="shared" si="3"/>
        <v>-24343156.559999999</v>
      </c>
      <c r="J20" s="29">
        <f t="shared" si="4"/>
        <v>-24343156.559999999</v>
      </c>
      <c r="K20" s="36">
        <f t="shared" si="4"/>
        <v>-540415.31999999983</v>
      </c>
      <c r="L20" s="7"/>
    </row>
    <row r="21" spans="1:12" x14ac:dyDescent="0.2">
      <c r="A21" s="11" t="s">
        <v>17</v>
      </c>
      <c r="B21" s="33">
        <f>B3+B4+B7+B8+B13+B19+B20</f>
        <v>1493276000</v>
      </c>
      <c r="C21" s="33">
        <f>C3+C4+C7+C8+C13+C19+C20</f>
        <v>1493276000</v>
      </c>
      <c r="D21" s="33">
        <f>D3+D4+D7+D8+D13+D19+D20</f>
        <v>70400634.280000001</v>
      </c>
      <c r="E21" s="33">
        <f>E3+E4+E7+E8+E13+E19+E20</f>
        <v>56903118.949999996</v>
      </c>
      <c r="F21" s="28">
        <f t="shared" si="0"/>
        <v>4.7145091918707598</v>
      </c>
      <c r="G21" s="15">
        <f t="shared" si="1"/>
        <v>4.7145091918707596E-2</v>
      </c>
      <c r="H21" s="15">
        <f t="shared" si="2"/>
        <v>1.237201678555794</v>
      </c>
      <c r="I21" s="30">
        <f t="shared" si="3"/>
        <v>-1422875365.72</v>
      </c>
      <c r="J21" s="30">
        <f t="shared" si="4"/>
        <v>-1422875365.72</v>
      </c>
      <c r="K21" s="37">
        <f t="shared" si="4"/>
        <v>-13497515.330000006</v>
      </c>
      <c r="L21" s="7"/>
    </row>
    <row r="22" spans="1:12" x14ac:dyDescent="0.2">
      <c r="A22" s="24" t="s">
        <v>42</v>
      </c>
      <c r="B22" s="33"/>
      <c r="C22" s="33"/>
      <c r="D22" s="33"/>
      <c r="E22" s="33"/>
      <c r="F22" s="27"/>
      <c r="G22" s="4"/>
      <c r="H22" s="4"/>
      <c r="I22" s="29">
        <f t="shared" si="3"/>
        <v>0</v>
      </c>
      <c r="J22" s="29">
        <f t="shared" si="4"/>
        <v>0</v>
      </c>
      <c r="K22" s="36">
        <f t="shared" si="4"/>
        <v>0</v>
      </c>
      <c r="L22" s="7"/>
    </row>
    <row r="23" spans="1:12" x14ac:dyDescent="0.2">
      <c r="A23" s="24" t="s">
        <v>43</v>
      </c>
      <c r="B23" s="33">
        <f>B24+B27+B28+B29+B30+B31</f>
        <v>48608000</v>
      </c>
      <c r="C23" s="33">
        <f>C24+C27+C28+C29+C30+C31</f>
        <v>48608000</v>
      </c>
      <c r="D23" s="33">
        <f>D24+D27+D28+D29+D30+D31</f>
        <v>2221444.31</v>
      </c>
      <c r="E23" s="33">
        <f>E24+E27+E28+E29+E30+E31</f>
        <v>456793.54</v>
      </c>
      <c r="F23" s="28">
        <f t="shared" si="0"/>
        <v>4.570120782587229</v>
      </c>
      <c r="G23" s="15">
        <f t="shared" si="1"/>
        <v>4.5701207825872288E-2</v>
      </c>
      <c r="H23" s="15">
        <f t="shared" si="2"/>
        <v>4.863125494287857</v>
      </c>
      <c r="I23" s="30">
        <f t="shared" si="3"/>
        <v>-46386555.689999998</v>
      </c>
      <c r="J23" s="30">
        <f t="shared" si="4"/>
        <v>-46386555.689999998</v>
      </c>
      <c r="K23" s="37">
        <f t="shared" si="4"/>
        <v>-1764650.77</v>
      </c>
      <c r="L23" s="7"/>
    </row>
    <row r="24" spans="1:12" x14ac:dyDescent="0.2">
      <c r="A24" s="24" t="s">
        <v>44</v>
      </c>
      <c r="B24" s="33">
        <f>B25+B26</f>
        <v>24289000</v>
      </c>
      <c r="C24" s="33">
        <f>C25+C26</f>
        <v>24289000</v>
      </c>
      <c r="D24" s="33">
        <f>D25+D26</f>
        <v>554329.17000000004</v>
      </c>
      <c r="E24" s="33">
        <f>E25+E26</f>
        <v>212347.34999999998</v>
      </c>
      <c r="F24" s="28">
        <f t="shared" si="0"/>
        <v>2.2822231051093089</v>
      </c>
      <c r="G24" s="15">
        <f t="shared" si="1"/>
        <v>2.282223105109309E-2</v>
      </c>
      <c r="H24" s="15">
        <f t="shared" si="2"/>
        <v>2.6104831070413645</v>
      </c>
      <c r="I24" s="30">
        <f t="shared" si="3"/>
        <v>-23734670.829999998</v>
      </c>
      <c r="J24" s="30">
        <f t="shared" si="4"/>
        <v>-23734670.829999998</v>
      </c>
      <c r="K24" s="37">
        <f t="shared" si="4"/>
        <v>-341981.82000000007</v>
      </c>
      <c r="L24" s="7"/>
    </row>
    <row r="25" spans="1:12" ht="17.25" customHeight="1" x14ac:dyDescent="0.2">
      <c r="A25" s="10" t="s">
        <v>19</v>
      </c>
      <c r="B25" s="32">
        <v>16943000</v>
      </c>
      <c r="C25" s="32">
        <v>16943000</v>
      </c>
      <c r="D25" s="6">
        <v>554329.17000000004</v>
      </c>
      <c r="E25" s="6">
        <v>177150.33</v>
      </c>
      <c r="F25" s="27">
        <f t="shared" si="0"/>
        <v>3.2717297408959456</v>
      </c>
      <c r="G25" s="4">
        <f t="shared" si="1"/>
        <v>3.2717297408959456E-2</v>
      </c>
      <c r="H25" s="4">
        <f t="shared" si="2"/>
        <v>3.1291455680607543</v>
      </c>
      <c r="I25" s="29">
        <f t="shared" si="3"/>
        <v>-16388670.83</v>
      </c>
      <c r="J25" s="29">
        <f t="shared" si="4"/>
        <v>-16388670.83</v>
      </c>
      <c r="K25" s="36">
        <f t="shared" si="4"/>
        <v>-377178.84000000008</v>
      </c>
      <c r="L25" s="7"/>
    </row>
    <row r="26" spans="1:12" x14ac:dyDescent="0.2">
      <c r="A26" s="10" t="s">
        <v>18</v>
      </c>
      <c r="B26" s="32">
        <v>7346000</v>
      </c>
      <c r="C26" s="32">
        <v>7346000</v>
      </c>
      <c r="D26" s="6">
        <v>0</v>
      </c>
      <c r="E26" s="6">
        <v>35197.019999999997</v>
      </c>
      <c r="F26" s="27">
        <f t="shared" si="0"/>
        <v>0</v>
      </c>
      <c r="G26" s="4">
        <f t="shared" si="1"/>
        <v>0</v>
      </c>
      <c r="H26" s="4">
        <f t="shared" si="2"/>
        <v>0</v>
      </c>
      <c r="I26" s="29">
        <f t="shared" si="3"/>
        <v>-7346000</v>
      </c>
      <c r="J26" s="29">
        <f t="shared" si="4"/>
        <v>-7346000</v>
      </c>
      <c r="K26" s="36">
        <f t="shared" si="4"/>
        <v>35197.019999999997</v>
      </c>
      <c r="L26" s="7"/>
    </row>
    <row r="27" spans="1:12" x14ac:dyDescent="0.2">
      <c r="A27" s="10" t="s">
        <v>20</v>
      </c>
      <c r="B27" s="32">
        <v>7207000</v>
      </c>
      <c r="C27" s="32">
        <v>7207000</v>
      </c>
      <c r="D27" s="43">
        <v>479392.93</v>
      </c>
      <c r="E27" s="6">
        <v>135393.66</v>
      </c>
      <c r="F27" s="27">
        <f t="shared" si="0"/>
        <v>6.6517681420840846</v>
      </c>
      <c r="G27" s="4">
        <f t="shared" si="1"/>
        <v>6.6517681420840843E-2</v>
      </c>
      <c r="H27" s="4">
        <f t="shared" si="2"/>
        <v>3.5407339605118877</v>
      </c>
      <c r="I27" s="29">
        <f t="shared" si="3"/>
        <v>-6727607.0700000003</v>
      </c>
      <c r="J27" s="29">
        <f t="shared" si="4"/>
        <v>-6727607.0700000003</v>
      </c>
      <c r="K27" s="36">
        <f t="shared" si="4"/>
        <v>-343999.27</v>
      </c>
      <c r="L27" s="7"/>
    </row>
    <row r="28" spans="1:12" x14ac:dyDescent="0.2">
      <c r="A28" s="10" t="s">
        <v>1</v>
      </c>
      <c r="B28" s="32">
        <v>0</v>
      </c>
      <c r="C28" s="32">
        <v>0</v>
      </c>
      <c r="D28" s="6">
        <v>0</v>
      </c>
      <c r="E28" s="6">
        <v>0</v>
      </c>
      <c r="F28" s="27" t="e">
        <f t="shared" si="0"/>
        <v>#DIV/0!</v>
      </c>
      <c r="G28" s="4" t="e">
        <f t="shared" si="1"/>
        <v>#DIV/0!</v>
      </c>
      <c r="H28" s="4" t="e">
        <f t="shared" si="2"/>
        <v>#DIV/0!</v>
      </c>
      <c r="I28" s="29">
        <f t="shared" si="3"/>
        <v>0</v>
      </c>
      <c r="J28" s="29">
        <f t="shared" si="4"/>
        <v>0</v>
      </c>
      <c r="K28" s="36">
        <f t="shared" si="4"/>
        <v>0</v>
      </c>
      <c r="L28" s="7"/>
    </row>
    <row r="29" spans="1:12" x14ac:dyDescent="0.2">
      <c r="A29" s="10" t="s">
        <v>21</v>
      </c>
      <c r="B29" s="32">
        <v>16320000</v>
      </c>
      <c r="C29" s="32">
        <v>16320000</v>
      </c>
      <c r="D29" s="6">
        <v>1135964.25</v>
      </c>
      <c r="E29" s="6">
        <v>103012.22</v>
      </c>
      <c r="F29" s="27">
        <f t="shared" si="0"/>
        <v>6.9605652573529406</v>
      </c>
      <c r="G29" s="4">
        <f t="shared" si="1"/>
        <v>6.9605652573529408E-2</v>
      </c>
      <c r="H29" s="4">
        <f t="shared" si="2"/>
        <v>11.027470818510658</v>
      </c>
      <c r="I29" s="29">
        <f t="shared" si="3"/>
        <v>-15184035.75</v>
      </c>
      <c r="J29" s="29">
        <f t="shared" si="4"/>
        <v>-15184035.75</v>
      </c>
      <c r="K29" s="36">
        <f t="shared" si="4"/>
        <v>-1032952.03</v>
      </c>
      <c r="L29" s="7"/>
    </row>
    <row r="30" spans="1:12" x14ac:dyDescent="0.2">
      <c r="A30" s="10" t="s">
        <v>33</v>
      </c>
      <c r="B30" s="32">
        <v>0</v>
      </c>
      <c r="C30" s="32">
        <v>0</v>
      </c>
      <c r="D30" s="6">
        <v>0</v>
      </c>
      <c r="E30" s="6">
        <v>0</v>
      </c>
      <c r="F30" s="27" t="e">
        <f t="shared" si="0"/>
        <v>#DIV/0!</v>
      </c>
      <c r="G30" s="4" t="e">
        <f t="shared" si="1"/>
        <v>#DIV/0!</v>
      </c>
      <c r="H30" s="4" t="e">
        <f t="shared" si="2"/>
        <v>#DIV/0!</v>
      </c>
      <c r="I30" s="29">
        <f t="shared" si="3"/>
        <v>0</v>
      </c>
      <c r="J30" s="29">
        <f t="shared" si="4"/>
        <v>0</v>
      </c>
      <c r="K30" s="36">
        <f t="shared" si="4"/>
        <v>0</v>
      </c>
      <c r="L30" s="7"/>
    </row>
    <row r="31" spans="1:12" x14ac:dyDescent="0.2">
      <c r="A31" s="10" t="s">
        <v>22</v>
      </c>
      <c r="B31" s="32">
        <v>792000</v>
      </c>
      <c r="C31" s="32">
        <v>792000</v>
      </c>
      <c r="D31" s="6">
        <v>51757.96</v>
      </c>
      <c r="E31" s="6">
        <v>6040.31</v>
      </c>
      <c r="F31" s="27">
        <f t="shared" si="0"/>
        <v>6.5350959595959601</v>
      </c>
      <c r="G31" s="4">
        <f t="shared" si="1"/>
        <v>6.5350959595959601E-2</v>
      </c>
      <c r="H31" s="4">
        <f t="shared" si="2"/>
        <v>8.5687588882027566</v>
      </c>
      <c r="I31" s="29">
        <f t="shared" si="3"/>
        <v>-740242.04</v>
      </c>
      <c r="J31" s="29">
        <f t="shared" si="4"/>
        <v>-740242.04</v>
      </c>
      <c r="K31" s="36">
        <f t="shared" si="4"/>
        <v>-45717.65</v>
      </c>
      <c r="L31" s="7"/>
    </row>
    <row r="32" spans="1:12" ht="14.25" customHeight="1" x14ac:dyDescent="0.2">
      <c r="A32" s="12" t="s">
        <v>23</v>
      </c>
      <c r="B32" s="32">
        <v>0</v>
      </c>
      <c r="C32" s="32">
        <v>0</v>
      </c>
      <c r="D32" s="9">
        <v>0</v>
      </c>
      <c r="E32" s="9">
        <v>14482.65</v>
      </c>
      <c r="F32" s="27" t="e">
        <f t="shared" si="0"/>
        <v>#DIV/0!</v>
      </c>
      <c r="G32" s="4" t="e">
        <f t="shared" si="1"/>
        <v>#DIV/0!</v>
      </c>
      <c r="H32" s="4">
        <f t="shared" si="2"/>
        <v>0</v>
      </c>
      <c r="I32" s="29">
        <f t="shared" si="3"/>
        <v>0</v>
      </c>
      <c r="J32" s="29">
        <f t="shared" si="4"/>
        <v>0</v>
      </c>
      <c r="K32" s="36">
        <f t="shared" si="4"/>
        <v>14482.65</v>
      </c>
      <c r="L32" s="7"/>
    </row>
    <row r="33" spans="1:12" ht="24" customHeight="1" x14ac:dyDescent="0.2">
      <c r="A33" s="25" t="s">
        <v>45</v>
      </c>
      <c r="B33" s="33">
        <f>SUM(B34:B36)</f>
        <v>290000</v>
      </c>
      <c r="C33" s="33">
        <f>SUM(C34:C36)</f>
        <v>290000</v>
      </c>
      <c r="D33" s="33">
        <f>SUM(D34:D36)</f>
        <v>6558.63</v>
      </c>
      <c r="E33" s="33">
        <f>SUM(E34:E36)</f>
        <v>23.61</v>
      </c>
      <c r="F33" s="28">
        <f t="shared" si="0"/>
        <v>2.2615965517241379</v>
      </c>
      <c r="G33" s="15">
        <f t="shared" si="1"/>
        <v>2.261596551724138E-2</v>
      </c>
      <c r="H33" s="15">
        <f t="shared" si="2"/>
        <v>277.79034307496823</v>
      </c>
      <c r="I33" s="30">
        <f t="shared" si="3"/>
        <v>-283441.37</v>
      </c>
      <c r="J33" s="30">
        <f t="shared" si="4"/>
        <v>-283441.37</v>
      </c>
      <c r="K33" s="37">
        <f t="shared" si="4"/>
        <v>-6535.02</v>
      </c>
      <c r="L33" s="7"/>
    </row>
    <row r="34" spans="1:12" x14ac:dyDescent="0.2">
      <c r="A34" s="10" t="s">
        <v>24</v>
      </c>
      <c r="B34" s="32">
        <v>0</v>
      </c>
      <c r="C34" s="32">
        <v>0</v>
      </c>
      <c r="D34" s="6">
        <v>0</v>
      </c>
      <c r="E34" s="6">
        <v>0</v>
      </c>
      <c r="F34" s="27" t="e">
        <f t="shared" si="0"/>
        <v>#DIV/0!</v>
      </c>
      <c r="G34" s="4" t="e">
        <f t="shared" si="1"/>
        <v>#DIV/0!</v>
      </c>
      <c r="H34" s="4" t="e">
        <f t="shared" si="2"/>
        <v>#DIV/0!</v>
      </c>
      <c r="I34" s="29">
        <f t="shared" si="3"/>
        <v>0</v>
      </c>
      <c r="J34" s="29">
        <f t="shared" si="4"/>
        <v>0</v>
      </c>
      <c r="K34" s="36">
        <f t="shared" si="4"/>
        <v>0</v>
      </c>
      <c r="L34" s="7"/>
    </row>
    <row r="35" spans="1:12" x14ac:dyDescent="0.2">
      <c r="A35" s="10" t="s">
        <v>25</v>
      </c>
      <c r="B35" s="32">
        <v>200000</v>
      </c>
      <c r="C35" s="32">
        <v>200000</v>
      </c>
      <c r="D35" s="6">
        <v>6558.63</v>
      </c>
      <c r="E35" s="6">
        <v>23.61</v>
      </c>
      <c r="F35" s="27">
        <f t="shared" si="0"/>
        <v>3.279315</v>
      </c>
      <c r="G35" s="4">
        <f t="shared" si="1"/>
        <v>3.279315E-2</v>
      </c>
      <c r="H35" s="4">
        <f t="shared" si="2"/>
        <v>277.79034307496823</v>
      </c>
      <c r="I35" s="29">
        <f t="shared" si="3"/>
        <v>-193441.37</v>
      </c>
      <c r="J35" s="29">
        <f t="shared" si="4"/>
        <v>-193441.37</v>
      </c>
      <c r="K35" s="36">
        <f t="shared" si="4"/>
        <v>-6535.02</v>
      </c>
      <c r="L35" s="7"/>
    </row>
    <row r="36" spans="1:12" ht="15.75" customHeight="1" x14ac:dyDescent="0.2">
      <c r="A36" s="10" t="s">
        <v>26</v>
      </c>
      <c r="B36" s="32">
        <v>90000</v>
      </c>
      <c r="C36" s="32">
        <v>90000</v>
      </c>
      <c r="D36" s="6">
        <v>0</v>
      </c>
      <c r="E36" s="6">
        <v>0</v>
      </c>
      <c r="F36" s="27">
        <f t="shared" si="0"/>
        <v>0</v>
      </c>
      <c r="G36" s="4">
        <f t="shared" si="1"/>
        <v>0</v>
      </c>
      <c r="H36" s="4" t="e">
        <f t="shared" si="2"/>
        <v>#DIV/0!</v>
      </c>
      <c r="I36" s="29">
        <f t="shared" si="3"/>
        <v>-90000</v>
      </c>
      <c r="J36" s="29">
        <f t="shared" si="4"/>
        <v>-90000</v>
      </c>
      <c r="K36" s="36">
        <f t="shared" si="4"/>
        <v>0</v>
      </c>
      <c r="L36" s="7"/>
    </row>
    <row r="37" spans="1:12" ht="27.75" customHeight="1" x14ac:dyDescent="0.2">
      <c r="A37" s="26" t="s">
        <v>46</v>
      </c>
      <c r="B37" s="33">
        <f>B38+B39+B42</f>
        <v>28175000</v>
      </c>
      <c r="C37" s="33">
        <f>C38+C39+C42</f>
        <v>68175000</v>
      </c>
      <c r="D37" s="33">
        <f>D38+D39+D42</f>
        <v>771844.17999999993</v>
      </c>
      <c r="E37" s="33">
        <f>E38+E39+E42</f>
        <v>158994.53999999998</v>
      </c>
      <c r="F37" s="28">
        <f t="shared" si="0"/>
        <v>2.7394647027506651</v>
      </c>
      <c r="G37" s="15">
        <f t="shared" si="1"/>
        <v>1.1321513458012467E-2</v>
      </c>
      <c r="H37" s="15">
        <f t="shared" si="2"/>
        <v>4.8545326147677779</v>
      </c>
      <c r="I37" s="30">
        <f t="shared" si="3"/>
        <v>-27403155.82</v>
      </c>
      <c r="J37" s="30">
        <f t="shared" si="4"/>
        <v>-67403155.819999993</v>
      </c>
      <c r="K37" s="37">
        <f t="shared" si="4"/>
        <v>-612849.6399999999</v>
      </c>
      <c r="L37" s="7"/>
    </row>
    <row r="38" spans="1:12" x14ac:dyDescent="0.2">
      <c r="A38" s="10" t="s">
        <v>27</v>
      </c>
      <c r="B38" s="32">
        <v>9223000</v>
      </c>
      <c r="C38" s="32">
        <v>33223000</v>
      </c>
      <c r="D38" s="6">
        <v>203122.93</v>
      </c>
      <c r="E38" s="6">
        <v>69387.539999999994</v>
      </c>
      <c r="F38" s="27">
        <f t="shared" si="0"/>
        <v>2.2023520546459938</v>
      </c>
      <c r="G38" s="4">
        <f t="shared" si="1"/>
        <v>6.1139249917226014E-3</v>
      </c>
      <c r="H38" s="4">
        <f t="shared" si="2"/>
        <v>2.927368948373152</v>
      </c>
      <c r="I38" s="29">
        <f t="shared" si="3"/>
        <v>-9019877.0700000003</v>
      </c>
      <c r="J38" s="29">
        <f t="shared" si="4"/>
        <v>-33019877.07</v>
      </c>
      <c r="K38" s="36">
        <f t="shared" si="4"/>
        <v>-133735.39000000001</v>
      </c>
      <c r="L38" s="7"/>
    </row>
    <row r="39" spans="1:12" ht="25.5" x14ac:dyDescent="0.2">
      <c r="A39" s="26" t="s">
        <v>47</v>
      </c>
      <c r="B39" s="33">
        <f>B40+B41</f>
        <v>16452000</v>
      </c>
      <c r="C39" s="33">
        <f>C40+C41</f>
        <v>32452000</v>
      </c>
      <c r="D39" s="33">
        <f>D40+D41</f>
        <v>370196.25</v>
      </c>
      <c r="E39" s="33">
        <f>E40+E41</f>
        <v>84840</v>
      </c>
      <c r="F39" s="28">
        <f t="shared" si="0"/>
        <v>2.2501595550692923</v>
      </c>
      <c r="G39" s="15">
        <f t="shared" si="1"/>
        <v>1.1407501848884507E-2</v>
      </c>
      <c r="H39" s="15">
        <f t="shared" si="2"/>
        <v>4.3634635785007072</v>
      </c>
      <c r="I39" s="30">
        <f t="shared" si="3"/>
        <v>-16081803.75</v>
      </c>
      <c r="J39" s="30">
        <f t="shared" si="4"/>
        <v>-32081803.75</v>
      </c>
      <c r="K39" s="37">
        <f t="shared" si="4"/>
        <v>-285356.25</v>
      </c>
      <c r="L39" s="7"/>
    </row>
    <row r="40" spans="1:12" ht="25.5" x14ac:dyDescent="0.2">
      <c r="A40" s="20" t="s">
        <v>34</v>
      </c>
      <c r="B40" s="34">
        <v>11765000</v>
      </c>
      <c r="C40" s="34">
        <v>11765000</v>
      </c>
      <c r="D40" s="6">
        <v>370196.25</v>
      </c>
      <c r="E40" s="6">
        <v>84840</v>
      </c>
      <c r="F40" s="27">
        <f t="shared" si="0"/>
        <v>3.1465894602634936</v>
      </c>
      <c r="G40" s="4">
        <f t="shared" si="1"/>
        <v>3.1465894602634936E-2</v>
      </c>
      <c r="H40" s="4">
        <f t="shared" si="2"/>
        <v>4.3634635785007072</v>
      </c>
      <c r="I40" s="29">
        <f t="shared" si="3"/>
        <v>-11394803.75</v>
      </c>
      <c r="J40" s="29">
        <f t="shared" si="4"/>
        <v>-11394803.75</v>
      </c>
      <c r="K40" s="36">
        <f t="shared" si="4"/>
        <v>-285356.25</v>
      </c>
      <c r="L40" s="7"/>
    </row>
    <row r="41" spans="1:12" ht="24.75" customHeight="1" x14ac:dyDescent="0.2">
      <c r="A41" s="20" t="s">
        <v>35</v>
      </c>
      <c r="B41" s="34">
        <v>4687000</v>
      </c>
      <c r="C41" s="34">
        <v>20687000</v>
      </c>
      <c r="D41" s="6">
        <v>0</v>
      </c>
      <c r="E41" s="6">
        <v>0</v>
      </c>
      <c r="F41" s="27">
        <f t="shared" si="0"/>
        <v>0</v>
      </c>
      <c r="G41" s="4">
        <f t="shared" si="1"/>
        <v>0</v>
      </c>
      <c r="H41" s="4" t="e">
        <f t="shared" si="2"/>
        <v>#DIV/0!</v>
      </c>
      <c r="I41" s="29">
        <f t="shared" si="3"/>
        <v>-4687000</v>
      </c>
      <c r="J41" s="29">
        <f t="shared" si="4"/>
        <v>-20687000</v>
      </c>
      <c r="K41" s="36">
        <f t="shared" si="4"/>
        <v>0</v>
      </c>
      <c r="L41" s="7"/>
    </row>
    <row r="42" spans="1:12" x14ac:dyDescent="0.2">
      <c r="A42" s="10" t="s">
        <v>28</v>
      </c>
      <c r="B42" s="32">
        <v>2500000</v>
      </c>
      <c r="C42" s="32">
        <v>2500000</v>
      </c>
      <c r="D42" s="6">
        <v>198525</v>
      </c>
      <c r="E42" s="6">
        <v>4767</v>
      </c>
      <c r="F42" s="27">
        <f t="shared" si="0"/>
        <v>7.9409999999999998</v>
      </c>
      <c r="G42" s="4">
        <f t="shared" si="1"/>
        <v>7.9409999999999994E-2</v>
      </c>
      <c r="H42" s="4">
        <f t="shared" si="2"/>
        <v>41.645689112649464</v>
      </c>
      <c r="I42" s="29">
        <f t="shared" si="3"/>
        <v>-2301475</v>
      </c>
      <c r="J42" s="29">
        <f t="shared" si="4"/>
        <v>-2301475</v>
      </c>
      <c r="K42" s="36">
        <f t="shared" si="4"/>
        <v>-193758</v>
      </c>
      <c r="L42" s="7"/>
    </row>
    <row r="43" spans="1:12" x14ac:dyDescent="0.2">
      <c r="A43" s="12" t="s">
        <v>29</v>
      </c>
      <c r="B43" s="32">
        <v>6042000</v>
      </c>
      <c r="C43" s="32">
        <v>6042000</v>
      </c>
      <c r="D43" s="9">
        <v>21236.23</v>
      </c>
      <c r="E43" s="9">
        <v>110115.12</v>
      </c>
      <c r="F43" s="27">
        <f t="shared" si="0"/>
        <v>0.35147682886461434</v>
      </c>
      <c r="G43" s="4">
        <f t="shared" si="1"/>
        <v>3.5147682886461436E-3</v>
      </c>
      <c r="H43" s="4">
        <f t="shared" si="2"/>
        <v>0.1928548050440303</v>
      </c>
      <c r="I43" s="29">
        <f t="shared" si="3"/>
        <v>-6020763.7699999996</v>
      </c>
      <c r="J43" s="29">
        <f t="shared" si="4"/>
        <v>-6020763.7699999996</v>
      </c>
      <c r="K43" s="36">
        <f t="shared" si="4"/>
        <v>88878.89</v>
      </c>
      <c r="L43" s="7"/>
    </row>
    <row r="44" spans="1:12" x14ac:dyDescent="0.2">
      <c r="A44" s="12" t="s">
        <v>30</v>
      </c>
      <c r="B44" s="32">
        <v>0</v>
      </c>
      <c r="C44" s="32">
        <v>0</v>
      </c>
      <c r="D44" s="9">
        <v>-2993.32</v>
      </c>
      <c r="E44" s="9">
        <v>0</v>
      </c>
      <c r="F44" s="27" t="e">
        <f t="shared" si="0"/>
        <v>#DIV/0!</v>
      </c>
      <c r="G44" s="4" t="e">
        <f t="shared" si="1"/>
        <v>#DIV/0!</v>
      </c>
      <c r="H44" s="4" t="e">
        <f t="shared" si="2"/>
        <v>#DIV/0!</v>
      </c>
      <c r="I44" s="29">
        <f t="shared" si="3"/>
        <v>-2993.32</v>
      </c>
      <c r="J44" s="29">
        <f t="shared" si="4"/>
        <v>-2993.32</v>
      </c>
      <c r="K44" s="36">
        <f t="shared" si="4"/>
        <v>2993.32</v>
      </c>
      <c r="L44" s="7"/>
    </row>
    <row r="45" spans="1:12" x14ac:dyDescent="0.2">
      <c r="A45" s="11" t="s">
        <v>31</v>
      </c>
      <c r="B45" s="33">
        <f>B23+B32+B33+B37+B43+B44</f>
        <v>83115000</v>
      </c>
      <c r="C45" s="33">
        <f>C23+C32+C33+C37+C43+C44</f>
        <v>123115000</v>
      </c>
      <c r="D45" s="33">
        <f>D23+D32+D33+D37+D43+D44</f>
        <v>3018090.0300000003</v>
      </c>
      <c r="E45" s="33">
        <f>E23+E32+E33+E37+E43+E44</f>
        <v>740409.46</v>
      </c>
      <c r="F45" s="28">
        <f t="shared" si="0"/>
        <v>3.6312218372134994</v>
      </c>
      <c r="G45" s="15">
        <f t="shared" si="1"/>
        <v>2.4514397352069207E-2</v>
      </c>
      <c r="H45" s="15">
        <f t="shared" si="2"/>
        <v>4.0762445552762125</v>
      </c>
      <c r="I45" s="30">
        <f t="shared" si="3"/>
        <v>-80096909.969999999</v>
      </c>
      <c r="J45" s="30">
        <f t="shared" si="4"/>
        <v>-120096909.97</v>
      </c>
      <c r="K45" s="37">
        <f t="shared" si="4"/>
        <v>-2277680.5700000003</v>
      </c>
      <c r="L45" s="7"/>
    </row>
    <row r="46" spans="1:12" ht="13.5" thickBot="1" x14ac:dyDescent="0.25">
      <c r="A46" s="13" t="s">
        <v>32</v>
      </c>
      <c r="B46" s="38">
        <f>B21+B45</f>
        <v>1576391000</v>
      </c>
      <c r="C46" s="38">
        <f>C21+C45</f>
        <v>1616391000</v>
      </c>
      <c r="D46" s="14">
        <f>D21+D45</f>
        <v>73418724.310000002</v>
      </c>
      <c r="E46" s="14">
        <f>E21+E45</f>
        <v>57643528.409999996</v>
      </c>
      <c r="F46" s="39">
        <f t="shared" si="0"/>
        <v>4.657393014169708</v>
      </c>
      <c r="G46" s="40">
        <f t="shared" si="1"/>
        <v>4.5421388952301765E-2</v>
      </c>
      <c r="H46" s="40">
        <f t="shared" si="2"/>
        <v>1.2736681173955224</v>
      </c>
      <c r="I46" s="41">
        <f t="shared" si="3"/>
        <v>-1502972275.6900001</v>
      </c>
      <c r="J46" s="41">
        <f t="shared" si="4"/>
        <v>-1542972275.6900001</v>
      </c>
      <c r="K46" s="42">
        <f t="shared" si="4"/>
        <v>-15775195.900000006</v>
      </c>
      <c r="L46" s="7"/>
    </row>
    <row r="47" spans="1:12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2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2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1:12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2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2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2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2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1:12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1:12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12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1:12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1:12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1:12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1:12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 x14ac:dyDescent="0.2">
      <c r="L164" s="7"/>
    </row>
    <row r="165" spans="1:12" x14ac:dyDescent="0.2">
      <c r="L165" s="7"/>
    </row>
    <row r="166" spans="1:12" x14ac:dyDescent="0.2">
      <c r="L166" s="7"/>
    </row>
    <row r="167" spans="1:12" x14ac:dyDescent="0.2">
      <c r="L167" s="7"/>
    </row>
    <row r="168" spans="1:12" x14ac:dyDescent="0.2">
      <c r="L168" s="7"/>
    </row>
    <row r="169" spans="1:12" x14ac:dyDescent="0.2">
      <c r="L169" s="7"/>
    </row>
    <row r="170" spans="1:12" x14ac:dyDescent="0.2">
      <c r="L170" s="7"/>
    </row>
    <row r="171" spans="1:12" x14ac:dyDescent="0.2">
      <c r="L171" s="7"/>
    </row>
    <row r="172" spans="1:12" x14ac:dyDescent="0.2">
      <c r="L172" s="7"/>
    </row>
    <row r="173" spans="1:12" x14ac:dyDescent="0.2">
      <c r="L173" s="7"/>
    </row>
    <row r="174" spans="1:12" x14ac:dyDescent="0.2">
      <c r="L174" s="7"/>
    </row>
    <row r="175" spans="1:12" x14ac:dyDescent="0.2">
      <c r="L175" s="7"/>
    </row>
    <row r="176" spans="1:12" x14ac:dyDescent="0.2">
      <c r="L176" s="7"/>
    </row>
    <row r="177" spans="12:12" x14ac:dyDescent="0.2">
      <c r="L177" s="7"/>
    </row>
    <row r="178" spans="12:12" x14ac:dyDescent="0.2">
      <c r="L178" s="7"/>
    </row>
    <row r="179" spans="12:12" x14ac:dyDescent="0.2">
      <c r="L179" s="7"/>
    </row>
    <row r="180" spans="12:12" x14ac:dyDescent="0.2">
      <c r="L180" s="7"/>
    </row>
    <row r="181" spans="12:12" x14ac:dyDescent="0.2">
      <c r="L181" s="7"/>
    </row>
    <row r="182" spans="12:12" x14ac:dyDescent="0.2">
      <c r="L182" s="7"/>
    </row>
    <row r="183" spans="12:12" x14ac:dyDescent="0.2">
      <c r="L183" s="7"/>
    </row>
    <row r="184" spans="12:12" x14ac:dyDescent="0.2">
      <c r="L184" s="7"/>
    </row>
    <row r="185" spans="12:12" x14ac:dyDescent="0.2">
      <c r="L185" s="7"/>
    </row>
    <row r="186" spans="12:12" x14ac:dyDescent="0.2">
      <c r="L186" s="7"/>
    </row>
    <row r="187" spans="12:12" x14ac:dyDescent="0.2">
      <c r="L187" s="7"/>
    </row>
    <row r="188" spans="12:12" x14ac:dyDescent="0.2">
      <c r="L188" s="7"/>
    </row>
    <row r="189" spans="12:12" x14ac:dyDescent="0.2">
      <c r="L189" s="7"/>
    </row>
    <row r="190" spans="12:12" x14ac:dyDescent="0.2">
      <c r="L190" s="7"/>
    </row>
    <row r="191" spans="12:12" x14ac:dyDescent="0.2">
      <c r="L191" s="7"/>
    </row>
    <row r="192" spans="12:12" x14ac:dyDescent="0.2">
      <c r="L192" s="7"/>
    </row>
    <row r="193" spans="12:12" x14ac:dyDescent="0.2">
      <c r="L193" s="7"/>
    </row>
    <row r="194" spans="12:12" x14ac:dyDescent="0.2">
      <c r="L194" s="7"/>
    </row>
    <row r="195" spans="12:12" x14ac:dyDescent="0.2">
      <c r="L195" s="7"/>
    </row>
    <row r="196" spans="12:12" x14ac:dyDescent="0.2">
      <c r="L196" s="7"/>
    </row>
    <row r="197" spans="12:12" x14ac:dyDescent="0.2">
      <c r="L197" s="7"/>
    </row>
    <row r="198" spans="12:12" x14ac:dyDescent="0.2">
      <c r="L198" s="7"/>
    </row>
    <row r="199" spans="12:12" x14ac:dyDescent="0.2">
      <c r="L199" s="7"/>
    </row>
    <row r="200" spans="12:12" x14ac:dyDescent="0.2">
      <c r="L200" s="7"/>
    </row>
    <row r="201" spans="12:12" x14ac:dyDescent="0.2">
      <c r="L201" s="7"/>
    </row>
    <row r="202" spans="12:12" x14ac:dyDescent="0.2">
      <c r="L202" s="7"/>
    </row>
    <row r="203" spans="12:12" x14ac:dyDescent="0.2">
      <c r="L203" s="7"/>
    </row>
    <row r="204" spans="12:12" x14ac:dyDescent="0.2">
      <c r="L204" s="7"/>
    </row>
    <row r="205" spans="12:12" x14ac:dyDescent="0.2">
      <c r="L205" s="7"/>
    </row>
    <row r="206" spans="12:12" x14ac:dyDescent="0.2">
      <c r="L206" s="7"/>
    </row>
    <row r="207" spans="12:12" x14ac:dyDescent="0.2">
      <c r="L207" s="7"/>
    </row>
    <row r="208" spans="12:12" x14ac:dyDescent="0.2">
      <c r="L208" s="7"/>
    </row>
    <row r="209" spans="12:12" x14ac:dyDescent="0.2">
      <c r="L209" s="7"/>
    </row>
    <row r="210" spans="12:12" x14ac:dyDescent="0.2">
      <c r="L210" s="7"/>
    </row>
    <row r="211" spans="12:12" x14ac:dyDescent="0.2">
      <c r="L211" s="7"/>
    </row>
    <row r="212" spans="12:12" x14ac:dyDescent="0.2">
      <c r="L212" s="7"/>
    </row>
    <row r="213" spans="12:12" x14ac:dyDescent="0.2">
      <c r="L213" s="7"/>
    </row>
    <row r="214" spans="12:12" x14ac:dyDescent="0.2">
      <c r="L214" s="7"/>
    </row>
    <row r="215" spans="12:12" x14ac:dyDescent="0.2">
      <c r="L215" s="7"/>
    </row>
    <row r="216" spans="12:12" x14ac:dyDescent="0.2">
      <c r="L216" s="7"/>
    </row>
    <row r="217" spans="12:12" x14ac:dyDescent="0.2">
      <c r="L217" s="7"/>
    </row>
    <row r="218" spans="12:12" x14ac:dyDescent="0.2">
      <c r="L218" s="7"/>
    </row>
    <row r="219" spans="12:12" x14ac:dyDescent="0.2">
      <c r="L219" s="7"/>
    </row>
    <row r="220" spans="12:12" x14ac:dyDescent="0.2">
      <c r="L220" s="7"/>
    </row>
    <row r="221" spans="12:12" x14ac:dyDescent="0.2">
      <c r="L221" s="7"/>
    </row>
    <row r="222" spans="12:12" x14ac:dyDescent="0.2">
      <c r="L222" s="7"/>
    </row>
    <row r="223" spans="12:12" x14ac:dyDescent="0.2">
      <c r="L223" s="7"/>
    </row>
    <row r="224" spans="12:12" x14ac:dyDescent="0.2">
      <c r="L224" s="7"/>
    </row>
    <row r="225" spans="12:12" x14ac:dyDescent="0.2">
      <c r="L225" s="7"/>
    </row>
    <row r="226" spans="12:12" x14ac:dyDescent="0.2">
      <c r="L226" s="7"/>
    </row>
    <row r="227" spans="12:12" x14ac:dyDescent="0.2">
      <c r="L227" s="7"/>
    </row>
    <row r="228" spans="12:12" x14ac:dyDescent="0.2">
      <c r="L228" s="7"/>
    </row>
    <row r="229" spans="12:12" x14ac:dyDescent="0.2">
      <c r="L229" s="7"/>
    </row>
    <row r="230" spans="12:12" x14ac:dyDescent="0.2">
      <c r="L230" s="7"/>
    </row>
    <row r="231" spans="12:12" x14ac:dyDescent="0.2">
      <c r="L231" s="7"/>
    </row>
    <row r="232" spans="12:12" x14ac:dyDescent="0.2">
      <c r="L232" s="7"/>
    </row>
    <row r="233" spans="12:12" x14ac:dyDescent="0.2">
      <c r="L233" s="7"/>
    </row>
    <row r="234" spans="12:12" x14ac:dyDescent="0.2">
      <c r="L234" s="7"/>
    </row>
    <row r="235" spans="12:12" x14ac:dyDescent="0.2">
      <c r="L235" s="7"/>
    </row>
  </sheetData>
  <mergeCells count="1">
    <mergeCell ref="A1:K1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K17-1</dc:creator>
  <cp:lastModifiedBy>RePack by Diakov</cp:lastModifiedBy>
  <cp:lastPrinted>2026-03-05T06:25:33Z</cp:lastPrinted>
  <dcterms:created xsi:type="dcterms:W3CDTF">2006-01-30T06:51:46Z</dcterms:created>
  <dcterms:modified xsi:type="dcterms:W3CDTF">2026-04-03T11:19:45Z</dcterms:modified>
</cp:coreProperties>
</file>