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63" i="1" l="1"/>
  <c r="T63" i="1"/>
  <c r="W62" i="1"/>
  <c r="T62" i="1"/>
  <c r="W61" i="1"/>
  <c r="T61" i="1"/>
  <c r="W60" i="1"/>
  <c r="T60" i="1"/>
  <c r="W59" i="1"/>
  <c r="T59" i="1"/>
  <c r="W58" i="1"/>
  <c r="T58" i="1"/>
  <c r="T57" i="1"/>
  <c r="W56" i="1"/>
  <c r="T56" i="1"/>
  <c r="W55" i="1"/>
  <c r="P55" i="1"/>
  <c r="N55" i="1" s="1"/>
  <c r="W54" i="1"/>
  <c r="W53" i="1"/>
  <c r="W52" i="1"/>
  <c r="W51" i="1"/>
  <c r="W50" i="1"/>
  <c r="W49" i="1"/>
  <c r="N49" i="1"/>
  <c r="W48" i="1"/>
  <c r="N48" i="1"/>
  <c r="W47" i="1"/>
  <c r="V47" i="1"/>
  <c r="U47" i="1"/>
  <c r="T47" i="1" s="1"/>
  <c r="Q47" i="1"/>
  <c r="N47" i="1"/>
  <c r="W46" i="1"/>
  <c r="N46" i="1"/>
  <c r="W45" i="1"/>
  <c r="V45" i="1"/>
  <c r="T45" i="1" s="1"/>
  <c r="U45" i="1"/>
  <c r="Q45" i="1"/>
  <c r="N45" i="1"/>
  <c r="W44" i="1"/>
  <c r="T44" i="1"/>
  <c r="Q44" i="1"/>
  <c r="N44" i="1"/>
  <c r="W43" i="1"/>
  <c r="V43" i="1"/>
  <c r="U43" i="1"/>
  <c r="T43" i="1"/>
  <c r="Q43" i="1"/>
  <c r="N43" i="1"/>
  <c r="W42" i="1"/>
  <c r="T42" i="1"/>
  <c r="Q42" i="1"/>
  <c r="N42" i="1"/>
  <c r="Y41" i="1"/>
  <c r="W41" i="1"/>
  <c r="N41" i="1"/>
  <c r="W40" i="1"/>
  <c r="V40" i="1"/>
  <c r="U40" i="1"/>
  <c r="T40" i="1" s="1"/>
  <c r="Q40" i="1"/>
  <c r="N40" i="1"/>
  <c r="W39" i="1"/>
  <c r="N39" i="1"/>
  <c r="W38" i="1"/>
  <c r="W37" i="1"/>
  <c r="W36" i="1"/>
  <c r="W35" i="1"/>
  <c r="W34" i="1"/>
  <c r="W33" i="1"/>
  <c r="W32" i="1"/>
  <c r="W31" i="1"/>
  <c r="W30" i="1"/>
  <c r="V30" i="1"/>
  <c r="U30" i="1"/>
  <c r="T30" i="1" s="1"/>
  <c r="Q30" i="1"/>
  <c r="N30" i="1"/>
  <c r="W29" i="1"/>
  <c r="W28" i="1"/>
  <c r="V28" i="1"/>
  <c r="U28" i="1"/>
  <c r="T28" i="1"/>
  <c r="Q28" i="1"/>
  <c r="N28" i="1"/>
  <c r="K28" i="1"/>
  <c r="H28" i="1"/>
  <c r="W27" i="1"/>
  <c r="V27" i="1"/>
  <c r="U27" i="1"/>
  <c r="T27" i="1"/>
  <c r="Q27" i="1"/>
  <c r="N27" i="1"/>
  <c r="H27" i="1"/>
  <c r="Y26" i="1"/>
  <c r="W26" i="1" s="1"/>
  <c r="N26" i="1"/>
  <c r="W25" i="1"/>
  <c r="N25" i="1"/>
  <c r="W24" i="1"/>
  <c r="V24" i="1"/>
  <c r="U24" i="1"/>
  <c r="T24" i="1"/>
  <c r="Q24" i="1"/>
  <c r="N24" i="1"/>
  <c r="K24" i="1"/>
  <c r="H24" i="1"/>
  <c r="T23" i="1"/>
  <c r="W22" i="1"/>
  <c r="T22" i="1"/>
  <c r="S22" i="1"/>
  <c r="Q22" i="1" s="1"/>
  <c r="Q5" i="1" s="1"/>
  <c r="R22" i="1"/>
  <c r="N22" i="1"/>
  <c r="K22" i="1"/>
  <c r="H22" i="1"/>
  <c r="W21" i="1"/>
  <c r="W20" i="1"/>
  <c r="W19" i="1"/>
  <c r="W18" i="1"/>
  <c r="N18" i="1"/>
  <c r="K18" i="1"/>
  <c r="H18" i="1"/>
  <c r="W17" i="1"/>
  <c r="N17" i="1"/>
  <c r="K17" i="1"/>
  <c r="H17" i="1"/>
  <c r="W16" i="1"/>
  <c r="V16" i="1"/>
  <c r="U16" i="1"/>
  <c r="T16" i="1"/>
  <c r="Q16" i="1"/>
  <c r="N16" i="1"/>
  <c r="K16" i="1"/>
  <c r="H16" i="1"/>
  <c r="T15" i="1"/>
  <c r="W14" i="1"/>
  <c r="V14" i="1"/>
  <c r="U14" i="1"/>
  <c r="T14" i="1" s="1"/>
  <c r="Q14" i="1"/>
  <c r="N14" i="1"/>
  <c r="K14" i="1"/>
  <c r="H14" i="1"/>
  <c r="W13" i="1"/>
  <c r="N13" i="1"/>
  <c r="B13" i="1"/>
  <c r="W12" i="1"/>
  <c r="N12" i="1"/>
  <c r="B12" i="1"/>
  <c r="X11" i="1"/>
  <c r="W11" i="1" s="1"/>
  <c r="V11" i="1"/>
  <c r="U11" i="1"/>
  <c r="T11" i="1"/>
  <c r="Q11" i="1"/>
  <c r="N11" i="1"/>
  <c r="D11" i="1"/>
  <c r="B11" i="1"/>
  <c r="W10" i="1"/>
  <c r="V10" i="1"/>
  <c r="U10" i="1"/>
  <c r="T10" i="1"/>
  <c r="Q10" i="1"/>
  <c r="N10" i="1"/>
  <c r="N5" i="1" s="1"/>
  <c r="B10" i="1"/>
  <c r="W9" i="1"/>
  <c r="W8" i="1" s="1"/>
  <c r="U9" i="1"/>
  <c r="Q9" i="1"/>
  <c r="N9" i="1"/>
  <c r="M9" i="1"/>
  <c r="V9" i="1" s="1"/>
  <c r="V8" i="1" s="1"/>
  <c r="H9" i="1"/>
  <c r="D9" i="1"/>
  <c r="B9" i="1"/>
  <c r="X8" i="1"/>
  <c r="V6" i="1"/>
  <c r="U6" i="1"/>
  <c r="X5" i="1"/>
  <c r="S5" i="1"/>
  <c r="R5" i="1"/>
  <c r="P5" i="1"/>
  <c r="O5" i="1"/>
  <c r="M5" i="1"/>
  <c r="L5" i="1"/>
  <c r="J5" i="1"/>
  <c r="I5" i="1"/>
  <c r="H5" i="1"/>
  <c r="D5" i="1"/>
  <c r="C5" i="1"/>
  <c r="B5" i="1"/>
  <c r="T9" i="1" l="1"/>
  <c r="T8" i="1" s="1"/>
  <c r="W5" i="1"/>
  <c r="Y5" i="1"/>
  <c r="U8" i="1"/>
  <c r="Y8" i="1"/>
  <c r="K9" i="1"/>
  <c r="K5" i="1" s="1"/>
</calcChain>
</file>

<file path=xl/sharedStrings.xml><?xml version="1.0" encoding="utf-8"?>
<sst xmlns="http://schemas.openxmlformats.org/spreadsheetml/2006/main" count="124" uniqueCount="85">
  <si>
    <t>Сведения об использовании средств дотаций на поддержку мер по обеспечению сбалансированности местных бюджетов бюджетам муниципальных образований в целях стимулирования органов местного самоуправления, способствующих развитию гражданского общества путем введения самообложения граждан и через добровольные пожертвования, а также безвозмездные поступления</t>
  </si>
  <si>
    <t>Муниципальное образование</t>
  </si>
  <si>
    <t>Остаток 2022 года</t>
  </si>
  <si>
    <t>за 2023 год</t>
  </si>
  <si>
    <t>за 2024 год</t>
  </si>
  <si>
    <t>Кассовый расход на 01.01.2025</t>
  </si>
  <si>
    <t>Остаток на 01.01.2025 год</t>
  </si>
  <si>
    <t>за 2025 год</t>
  </si>
  <si>
    <t>Наименование мероприятия</t>
  </si>
  <si>
    <t>Примечание</t>
  </si>
  <si>
    <t>сумму, тыс.руб.</t>
  </si>
  <si>
    <t>перечень мероприятий</t>
  </si>
  <si>
    <t>Всего</t>
  </si>
  <si>
    <t>ОБ</t>
  </si>
  <si>
    <t>МБ</t>
  </si>
  <si>
    <t>ИТОГО</t>
  </si>
  <si>
    <t>безвозмездные средства</t>
  </si>
  <si>
    <t>Собинский район</t>
  </si>
  <si>
    <t>остаток на 2021 год  3040,04448 тыс. руб. (средства граждан 1520,02222 тыс. руб.                 ОБ 1520,02224 тыс. руб.)</t>
  </si>
  <si>
    <t>возврат остатков</t>
  </si>
  <si>
    <t>возврат по ФУ</t>
  </si>
  <si>
    <t>по программе 30/70 Администрация</t>
  </si>
  <si>
    <t>Проведение проектно-изыскательских работ и государственной экспертизы объектов «Газопровод высокого давления, ПРГ, распределительный газопровод и газопроводы-вводы низкого давления для газоснабжения жилых домов д. Устье, д. Большая Иваньково Собинского района»)</t>
  </si>
  <si>
    <t>Заключен муниципальный контракт</t>
  </si>
  <si>
    <r>
      <t xml:space="preserve">На организацию газоснабжения (проведения технических условий (технологическое присоединение), проектно-изыскательских работ и государственной экспертизы   объекта: Газопровод высокого давления до ПРГ, ПРГ, распределительный газопровод и газопроводы - вводы низкого давления для газоснабжения жилых домов </t>
    </r>
    <r>
      <rPr>
        <b/>
        <sz val="16"/>
        <rFont val="Times New Roman"/>
        <family val="1"/>
        <charset val="204"/>
      </rPr>
      <t>д. Пушнино, д. Колокольница, д. Вал, д. Кадыево</t>
    </r>
    <r>
      <rPr>
        <sz val="16"/>
        <rFont val="Times New Roman"/>
        <family val="1"/>
        <charset val="204"/>
      </rPr>
      <t xml:space="preserve"> Асерховского сельского поселения Собинского района)</t>
    </r>
  </si>
  <si>
    <t>ф</t>
  </si>
  <si>
    <t>Проведение проектно-изыскательских работ и государственной экспертизы объектов «Газопровод высокого давления, ПРГ, распределительный газопровод и газопроводы-вводы низкого давления для газоснабжения жилых домов д. Парфентьево</t>
  </si>
  <si>
    <t>проведена экспертиза ПСД и проверка достоверности сметы. Получено положительное заключение. В настоящее время решается вопрос о включении объекта в государственную программу для завершения строительства.</t>
  </si>
  <si>
    <r>
      <t xml:space="preserve">Газопровод высокого давления до ПРГ, ПРГ, распределительный газопровод и  газопроводы- вводы низкого давления до границ земельного участка для газоснабжения жилых домов в д. </t>
    </r>
    <r>
      <rPr>
        <b/>
        <sz val="16"/>
        <rFont val="Times New Roman"/>
        <family val="1"/>
        <charset val="204"/>
      </rPr>
      <t>Теплиново</t>
    </r>
    <r>
      <rPr>
        <sz val="16"/>
        <rFont val="Times New Roman"/>
        <family val="1"/>
        <charset val="204"/>
      </rPr>
      <t xml:space="preserve"> Собинского район</t>
    </r>
  </si>
  <si>
    <t xml:space="preserve">Проведение проектно-изыскательской работ и государственной экспертизы объектов для газоснабжения жилых домов д.Одерихино, д. Колокша </t>
  </si>
  <si>
    <r>
      <t>на  организацию газоснабжения в целях получения технических условий (технологическое присоединение), подготовки проектно-сметной документации и прохождения государственной экспертизы объекта «Газопровод высокого давления до ПРГ, ПРГ, распределительный газопровод и  газопроводы- вводы низкого давления до границ земельного участка для газоснабжения жилых домов в</t>
    </r>
    <r>
      <rPr>
        <b/>
        <sz val="16"/>
        <rFont val="Times New Roman"/>
        <family val="1"/>
        <charset val="204"/>
      </rPr>
      <t xml:space="preserve"> д. Ваганово, д. Сергеево, д. Рыбхоз Ворша, д. Вишняково, д. Кучино</t>
    </r>
    <r>
      <rPr>
        <sz val="16"/>
        <rFont val="Times New Roman"/>
        <family val="1"/>
        <charset val="204"/>
      </rPr>
      <t xml:space="preserve"> Собинского района» МО Куриловского сельского поселения</t>
    </r>
  </si>
  <si>
    <t>Строительство объекта «Газопровод высокого давления Р≤0,6 МПа, ШРП, распределительный газопровод низкого давления для газоснабжения жилых домов в д. Одерихино Собинского района (распределительный газопровод низкого давления)»</t>
  </si>
  <si>
    <t>Строительство объекта завершено</t>
  </si>
  <si>
    <t>Ремонт автомобильной дороги по ул. Рабочий проспект, от пересечения по ул. Чайковского до ул. Рабочий проспект</t>
  </si>
  <si>
    <t>Строительство объекта «Газопровод высокого давления Р≤0,6 МПа, ШРП, распределительный газопровод низкого давления для газоснабжения жилых домов в с. Алепино Собинского района (распределительный газопровод низкого давления)»</t>
  </si>
  <si>
    <r>
      <t>Развитие газификации Собинского муниципального округа» в целях проведения технических условий (технологического присоединения), проектно-сметной документации и государственной экспертизы объекта «Газопровод высокого давления до ПРГ, ПРГ, распределительный газопровод и  газопроводы- вводы низкого давления до границ земельного участка для газоснабжения жилых домов в</t>
    </r>
    <r>
      <rPr>
        <b/>
        <sz val="16"/>
        <rFont val="Times New Roman"/>
        <family val="1"/>
        <charset val="204"/>
      </rPr>
      <t xml:space="preserve"> д.  Харитоново</t>
    </r>
    <r>
      <rPr>
        <sz val="16"/>
        <rFont val="Times New Roman"/>
        <family val="1"/>
        <charset val="204"/>
      </rPr>
      <t xml:space="preserve"> Собинского муниципального округа</t>
    </r>
  </si>
  <si>
    <t>Очистки противопожарного водоема в д. Корнево Собинского муниципального округа</t>
  </si>
  <si>
    <r>
      <t xml:space="preserve">На  организацию газоснабжения (проведение работ по разработке проектно-сметной документации «Газопровод высокого давления до ПРГ, ПРГ, распределительный газопровод низкого давления, газопроводы вводы для газоснабжения жилых домов </t>
    </r>
    <r>
      <rPr>
        <b/>
        <sz val="16"/>
        <rFont val="Times New Roman"/>
        <family val="1"/>
        <charset val="204"/>
      </rPr>
      <t>д. Чижово</t>
    </r>
    <r>
      <rPr>
        <sz val="16"/>
        <rFont val="Times New Roman"/>
        <family val="1"/>
        <charset val="204"/>
      </rPr>
      <t xml:space="preserve"> Собинского района МО Воршинского сельского поселения </t>
    </r>
  </si>
  <si>
    <r>
      <rPr>
        <b/>
        <sz val="16"/>
        <rFont val="Times New Roman"/>
        <family val="1"/>
        <charset val="204"/>
      </rPr>
      <t>Благоустройство памятника</t>
    </r>
    <r>
      <rPr>
        <sz val="16"/>
        <rFont val="Times New Roman"/>
        <family val="1"/>
        <charset val="204"/>
      </rPr>
      <t xml:space="preserve"> князю Александру Невскому и прилегающей территории в селе </t>
    </r>
    <r>
      <rPr>
        <b/>
        <sz val="16"/>
        <rFont val="Times New Roman"/>
        <family val="1"/>
        <charset val="204"/>
      </rPr>
      <t>Ворш</t>
    </r>
    <r>
      <rPr>
        <sz val="16"/>
        <rFont val="Times New Roman"/>
        <family val="1"/>
        <charset val="204"/>
      </rPr>
      <t>а Собинского муниципального округа Владимирской области</t>
    </r>
  </si>
  <si>
    <r>
      <t xml:space="preserve">Разработка проектно-сметной документации и проведения государственной экспертизы объекта «Строительство центральной </t>
    </r>
    <r>
      <rPr>
        <b/>
        <sz val="16"/>
        <rFont val="Times New Roman"/>
        <family val="1"/>
        <charset val="204"/>
      </rPr>
      <t xml:space="preserve">канализации по ул. Комсомольская в г. Лакинск </t>
    </r>
    <r>
      <rPr>
        <sz val="16"/>
        <rFont val="Times New Roman"/>
        <family val="1"/>
        <charset val="204"/>
      </rPr>
      <t>Собинского муниципального округа</t>
    </r>
  </si>
  <si>
    <t xml:space="preserve">Ремонта автомобильной дороги местного значения по адресу с. Рождествено ул. Окружная от д. 12а до д. 16а,  ул. Набережная (от д.10 до д.41) </t>
  </si>
  <si>
    <t>Ремонт автомобильной дороги Участок 1 в с. Рождествено ул. Набережная (от д.10 до д.41)</t>
  </si>
  <si>
    <t>Остаток от ремонта автомобильных дорог с. Рождественно, остаток МАФЫ (благоустройство)</t>
  </si>
  <si>
    <r>
      <t xml:space="preserve">Организация газоснабжения (проведение работ по разработке проектно-сметной документации «Газопровод высокого давления до ПРГ, ПРГ, распределительный газопровод низкого давления, газопроводы вводы для газоснабжения жилых домов </t>
    </r>
    <r>
      <rPr>
        <b/>
        <sz val="16"/>
        <rFont val="Times New Roman"/>
        <family val="1"/>
        <charset val="204"/>
      </rPr>
      <t>д. Михеево</t>
    </r>
    <r>
      <rPr>
        <sz val="16"/>
        <rFont val="Times New Roman"/>
        <family val="1"/>
        <charset val="204"/>
      </rPr>
      <t xml:space="preserve"> Собинского района МО Асерховского сельского поселения</t>
    </r>
  </si>
  <si>
    <r>
      <rPr>
        <b/>
        <sz val="16"/>
        <rFont val="Times New Roman"/>
        <family val="1"/>
        <charset val="204"/>
      </rPr>
      <t xml:space="preserve">(Возврат средств по заявлениям к договорам) </t>
    </r>
    <r>
      <rPr>
        <sz val="16"/>
        <rFont val="Times New Roman"/>
        <family val="1"/>
        <charset val="204"/>
      </rPr>
      <t>Организация газоснабжения (разработка ПСД "Газопровод высокого давления Ставрово-Кишлеево до ПРГ, ПРГ, распределительные сети низкого давления и газопроводы –вводы  до границ земельных участков для газоснабжения жилых домов в д. Сулуково, д.Ягодное, д. Лучинское, д. Безводное, д.Коверлево, д. Даниловка, с. Кишлеево Собинского района МО Толпуховского сельское поселение Собинского района</t>
    </r>
  </si>
  <si>
    <r>
      <t xml:space="preserve">Ремонта автомобильной </t>
    </r>
    <r>
      <rPr>
        <b/>
        <sz val="16"/>
        <rFont val="Times New Roman"/>
        <family val="1"/>
        <charset val="204"/>
      </rPr>
      <t>дорог</t>
    </r>
    <r>
      <rPr>
        <sz val="16"/>
        <rFont val="Times New Roman"/>
        <family val="1"/>
        <charset val="204"/>
      </rPr>
      <t xml:space="preserve"> местного значения до и в д.</t>
    </r>
    <r>
      <rPr>
        <b/>
        <sz val="16"/>
        <rFont val="Times New Roman"/>
        <family val="1"/>
        <charset val="204"/>
      </rPr>
      <t xml:space="preserve"> Коверлево</t>
    </r>
    <r>
      <rPr>
        <sz val="16"/>
        <rFont val="Times New Roman"/>
        <family val="1"/>
        <charset val="204"/>
      </rPr>
      <t xml:space="preserve"> Собинского округа</t>
    </r>
  </si>
  <si>
    <r>
      <t xml:space="preserve">Ремонта автомобильной дорог местного значения по ул. </t>
    </r>
    <r>
      <rPr>
        <b/>
        <sz val="16"/>
        <rFont val="Times New Roman"/>
        <family val="1"/>
        <charset val="204"/>
      </rPr>
      <t>Алексеевска</t>
    </r>
    <r>
      <rPr>
        <sz val="16"/>
        <rFont val="Times New Roman"/>
        <family val="1"/>
        <charset val="204"/>
      </rPr>
      <t xml:space="preserve">я г. </t>
    </r>
    <r>
      <rPr>
        <b/>
        <sz val="16"/>
        <rFont val="Times New Roman"/>
        <family val="1"/>
        <charset val="204"/>
      </rPr>
      <t>Лакинск</t>
    </r>
    <r>
      <rPr>
        <sz val="16"/>
        <rFont val="Times New Roman"/>
        <family val="1"/>
        <charset val="204"/>
      </rPr>
      <t xml:space="preserve"> протяженностью 560 метров и почтовый переулок г. Лакинск протяженностью 205 метров Собинского округа (1 и второй этап</t>
    </r>
  </si>
  <si>
    <t>Ремонт автомобильной дороги по ул. Подгорная д. Б. Иваньково</t>
  </si>
  <si>
    <r>
      <t xml:space="preserve">Газопровод высокого давления до ПРГ, ПРГ, распределительный газопровод низкого давления, газопроводы вводы для газоснабжения жилых домов в </t>
    </r>
    <r>
      <rPr>
        <b/>
        <sz val="16"/>
        <color indexed="8"/>
        <rFont val="Times New Roman"/>
        <family val="1"/>
        <charset val="204"/>
      </rPr>
      <t>д. Струково, д. Брянцево</t>
    </r>
    <r>
      <rPr>
        <sz val="16"/>
        <color indexed="8"/>
        <rFont val="Times New Roman"/>
        <family val="1"/>
        <charset val="204"/>
      </rPr>
      <t xml:space="preserve"> Колокшанского сельского поселения Собинского района</t>
    </r>
  </si>
  <si>
    <r>
      <t>Подготовка проектно- сметной документации и государственной экспертизы  объекта "Газопровод высокого давления до ПРГ, ПРГ, распределительный газопровод и газопроводы-вводы  низкого давления до границ земельного участка для газоснабжения жилых домов в д.</t>
    </r>
    <r>
      <rPr>
        <b/>
        <sz val="16"/>
        <color indexed="8"/>
        <rFont val="Times New Roman"/>
        <family val="1"/>
        <charset val="204"/>
      </rPr>
      <t xml:space="preserve"> Баранники Собинского района</t>
    </r>
  </si>
  <si>
    <r>
      <t xml:space="preserve">На  организацию газоснабжения в целях проведения проектно-сметной документации и государственной экспертизы объекта «Газопровод высокого давления до ПРГ, ПРГ, распределительный газопровод и  газопроводы- вводы низкого давления до границ земельного участка для газоснабжения жилых домов в </t>
    </r>
    <r>
      <rPr>
        <b/>
        <sz val="16"/>
        <color indexed="8"/>
        <rFont val="Times New Roman"/>
        <family val="1"/>
        <charset val="204"/>
      </rPr>
      <t>д. Новосело</t>
    </r>
    <r>
      <rPr>
        <sz val="16"/>
        <color indexed="8"/>
        <rFont val="Times New Roman"/>
        <family val="1"/>
        <charset val="204"/>
      </rPr>
      <t>во Собинского район» МО Копнинское сельского поселения</t>
    </r>
  </si>
  <si>
    <t>Приобретение  и установка МАФ(памятник  Защитникам Отечества в д. Корнево)</t>
  </si>
  <si>
    <r>
      <t>Ремонт и содержание автомобильной дороги в</t>
    </r>
    <r>
      <rPr>
        <b/>
        <sz val="16"/>
        <color indexed="8"/>
        <rFont val="Times New Roman"/>
        <family val="1"/>
        <charset val="204"/>
      </rPr>
      <t xml:space="preserve"> д. Ремни Асерховского сельского поселения</t>
    </r>
  </si>
  <si>
    <r>
      <t xml:space="preserve">Ремонт автомобильной дороги местного значения по ул. </t>
    </r>
    <r>
      <rPr>
        <b/>
        <sz val="16"/>
        <color indexed="8"/>
        <rFont val="Times New Roman"/>
        <family val="1"/>
        <charset val="204"/>
      </rPr>
      <t>Школьная, Счастливая округа, Солнечная с. Бабаево</t>
    </r>
    <r>
      <rPr>
        <sz val="16"/>
        <color indexed="8"/>
        <rFont val="Times New Roman"/>
        <family val="1"/>
        <charset val="204"/>
      </rPr>
      <t xml:space="preserve"> , Ремонт автомобильной дороги ул. Шкльная от з/у №12 до пересечения с ул. Полевая с. Бабаево, Ремонт автомобильной дороги ул. Родниковая от з/у №1 до  з/у №5 с.Бабаево  Собинского муниципального округа </t>
    </r>
  </si>
  <si>
    <r>
      <t>Ремонт автомобильной дороги местного значения до  д</t>
    </r>
    <r>
      <rPr>
        <b/>
        <sz val="16"/>
        <color indexed="8"/>
        <rFont val="Times New Roman"/>
        <family val="1"/>
        <charset val="204"/>
      </rPr>
      <t xml:space="preserve">.Брянцево, Головино, Роганово </t>
    </r>
    <r>
      <rPr>
        <sz val="16"/>
        <color indexed="8"/>
        <rFont val="Times New Roman"/>
        <family val="1"/>
        <charset val="204"/>
      </rPr>
      <t xml:space="preserve"> Собинского муниципального округа</t>
    </r>
  </si>
  <si>
    <r>
      <t xml:space="preserve">Монтаж МАФ (мемориал погибшим участникам ВОВ)  </t>
    </r>
    <r>
      <rPr>
        <b/>
        <sz val="16"/>
        <color indexed="8"/>
        <rFont val="Times New Roman"/>
        <family val="1"/>
        <charset val="204"/>
      </rPr>
      <t xml:space="preserve">в д. Братонеж </t>
    </r>
    <r>
      <rPr>
        <sz val="16"/>
        <color indexed="8"/>
        <rFont val="Times New Roman"/>
        <family val="1"/>
        <charset val="204"/>
      </rPr>
      <t xml:space="preserve"> Собинского муниципального округа (Копнино)</t>
    </r>
  </si>
  <si>
    <t>Приобретение тенисного стола в д. Корнево</t>
  </si>
  <si>
    <r>
      <t xml:space="preserve">Благоустройства  территории около избы читальни, приобретение малых архитектурных форм, светильников  </t>
    </r>
    <r>
      <rPr>
        <b/>
        <sz val="16"/>
        <color indexed="8"/>
        <rFont val="Times New Roman"/>
        <family val="1"/>
        <charset val="204"/>
      </rPr>
      <t>д. Вежболово</t>
    </r>
    <r>
      <rPr>
        <sz val="16"/>
        <color indexed="8"/>
        <rFont val="Times New Roman"/>
        <family val="1"/>
        <charset val="204"/>
      </rPr>
      <t xml:space="preserve"> Собинского муниципального округа (Курилово)</t>
    </r>
  </si>
  <si>
    <r>
      <t xml:space="preserve">Обустройство детской площадки в с. </t>
    </r>
    <r>
      <rPr>
        <b/>
        <sz val="16"/>
        <color indexed="8"/>
        <rFont val="Times New Roman"/>
        <family val="1"/>
        <charset val="204"/>
      </rPr>
      <t>Алепино</t>
    </r>
    <r>
      <rPr>
        <sz val="16"/>
        <color indexed="8"/>
        <rFont val="Times New Roman"/>
        <family val="1"/>
        <charset val="204"/>
      </rPr>
      <t xml:space="preserve"> Собинского муниципального округа (Рождественского ТО)</t>
    </r>
  </si>
  <si>
    <t>Замощения прогона, используемого для прохода и проезда на прилегающей территории между домами 8 и 10 ул. Лесная д. Вышманово (приобретение и доставка асфальтовой крошки)</t>
  </si>
  <si>
    <r>
      <t xml:space="preserve">Организацию газоснабжения в целях получения технических условий (технологическое присоединение), подготовки проектно-сметной документации и прохождения государственной экспертизы объекта «Газопровод высокого давления до ПРГ, ПРГ, распределительный газопровод и  газопроводы- вводы низкого давления до границ земельного участка для газоснабжения жилых домов в </t>
    </r>
    <r>
      <rPr>
        <b/>
        <sz val="16"/>
        <color indexed="8"/>
        <rFont val="Times New Roman"/>
        <family val="1"/>
        <charset val="204"/>
      </rPr>
      <t>д. Елховка,  д. Мещера, д. Чаганово</t>
    </r>
    <r>
      <rPr>
        <sz val="16"/>
        <color indexed="8"/>
        <rFont val="Times New Roman"/>
        <family val="1"/>
        <charset val="204"/>
      </rPr>
      <t xml:space="preserve"> Собинского район» МО Рождественского сельского поселения</t>
    </r>
  </si>
  <si>
    <t xml:space="preserve">  На ремонт дороги в деревни  Юрино от региональной дороги до источника, </t>
  </si>
  <si>
    <r>
      <t xml:space="preserve">Обустройство детской площадки в </t>
    </r>
    <r>
      <rPr>
        <b/>
        <sz val="16"/>
        <color indexed="8"/>
        <rFont val="Times New Roman"/>
        <family val="1"/>
        <charset val="204"/>
      </rPr>
      <t>д.Хреново</t>
    </r>
    <r>
      <rPr>
        <sz val="16"/>
        <color indexed="8"/>
        <rFont val="Times New Roman"/>
        <family val="1"/>
        <charset val="204"/>
      </rPr>
      <t xml:space="preserve"> Собинского муниципального округа (Копнино)</t>
    </r>
  </si>
  <si>
    <r>
      <t>Газопровод высокого давления до ПРГ, ПРГ, распределительный газопровод и  газопроводы- вводы низкого давления до границ земельного участка для газоснабжения жилых домов в д.</t>
    </r>
    <r>
      <rPr>
        <b/>
        <sz val="16"/>
        <color indexed="8"/>
        <rFont val="Times New Roman"/>
        <family val="1"/>
        <charset val="204"/>
      </rPr>
      <t>Бурыкин</t>
    </r>
    <r>
      <rPr>
        <sz val="16"/>
        <color indexed="8"/>
        <rFont val="Times New Roman"/>
        <family val="1"/>
        <charset val="204"/>
      </rPr>
      <t>о</t>
    </r>
    <r>
      <rPr>
        <b/>
        <sz val="16"/>
        <color indexed="8"/>
        <rFont val="Times New Roman"/>
        <family val="1"/>
        <charset val="204"/>
      </rPr>
      <t>, д. Таратинка</t>
    </r>
    <r>
      <rPr>
        <sz val="16"/>
        <color indexed="8"/>
        <rFont val="Times New Roman"/>
        <family val="1"/>
        <charset val="204"/>
      </rPr>
      <t xml:space="preserve"> Собинского район</t>
    </r>
  </si>
  <si>
    <t xml:space="preserve"> Внешнее благоустройство  места общего пользования с твердым покрытием  около памятника  ВОВ в с.Ворша</t>
  </si>
  <si>
    <r>
      <t xml:space="preserve">Организация газоснабжения в целях получения технических условий (технологическое присоединение), подготовки проектно-сметной документации и прохождения государственной экспертизы объекта «Газопровод высокого давления до ПРГ, ПРГ, распределительный газопровод и  газопроводы- вводы низкого давления до границ земельного участка для газоснабжения жилых домов в </t>
    </r>
    <r>
      <rPr>
        <b/>
        <sz val="16"/>
        <color indexed="8"/>
        <rFont val="Times New Roman"/>
        <family val="1"/>
        <charset val="204"/>
      </rPr>
      <t>д. Братонеж, д. Федотово</t>
    </r>
    <r>
      <rPr>
        <sz val="16"/>
        <color indexed="8"/>
        <rFont val="Times New Roman"/>
        <family val="1"/>
        <charset val="204"/>
      </rPr>
      <t xml:space="preserve"> Собинского район» МО Копнинского сельского поселения</t>
    </r>
  </si>
  <si>
    <t>Ремонт автомобильной дорог местного значения на ул. Строителей п. Ундольский (устройство дренажа) Собинского муниципального округа</t>
  </si>
  <si>
    <t>На проведение ремонта автомобильной дороги местного значения по д. Крутой Овраг Толпуховского сельского поселения Собинского района</t>
  </si>
  <si>
    <r>
      <t>Благоустройство прилегающей территории  около</t>
    </r>
    <r>
      <rPr>
        <b/>
        <sz val="16"/>
        <color indexed="8"/>
        <rFont val="Times New Roman"/>
        <family val="1"/>
        <charset val="204"/>
      </rPr>
      <t xml:space="preserve"> д. 15 ул. Комсомольская п. Ставрово </t>
    </r>
    <r>
      <rPr>
        <sz val="16"/>
        <color indexed="8"/>
        <rFont val="Times New Roman"/>
        <family val="1"/>
        <charset val="204"/>
      </rPr>
      <t>Собинского района</t>
    </r>
  </si>
  <si>
    <r>
      <t>Благоустройство  территории по адресу: Владимирская область</t>
    </r>
    <r>
      <rPr>
        <b/>
        <sz val="16"/>
        <color indexed="8"/>
        <rFont val="Times New Roman"/>
        <family val="1"/>
        <charset val="204"/>
      </rPr>
      <t xml:space="preserve"> г. Собинка ул. Молодежная около д.5 </t>
    </r>
    <r>
      <rPr>
        <sz val="16"/>
        <color indexed="8"/>
        <rFont val="Times New Roman"/>
        <family val="1"/>
        <charset val="204"/>
      </rPr>
      <t>Собинского района</t>
    </r>
  </si>
  <si>
    <t>Ремонт дороги до д. Ивлево Собинского района (Колокшанского поселения</t>
  </si>
  <si>
    <t>будут   поданы</t>
  </si>
  <si>
    <r>
      <t xml:space="preserve">Организация газоснабжения в целях получения технических условий (технологическое присоединение), подготовки проектно-сметной документации и прохождения государственной экспертизы объекта «Газопровод высокого давления до ПРГ, ПРГ, распределительный газопровод и  газопроводы- вводы низкого давления до границ земельного участка для газоснабжения жилых домов в д. </t>
    </r>
    <r>
      <rPr>
        <b/>
        <sz val="16"/>
        <color indexed="8"/>
        <rFont val="Times New Roman"/>
        <family val="1"/>
        <charset val="204"/>
      </rPr>
      <t>Пестерюгино</t>
    </r>
    <r>
      <rPr>
        <sz val="16"/>
        <color indexed="8"/>
        <rFont val="Times New Roman"/>
        <family val="1"/>
        <charset val="204"/>
      </rPr>
      <t xml:space="preserve"> Собинскогомуниципального округа»</t>
    </r>
  </si>
  <si>
    <r>
      <t>Организация газоснабжения в целях получения технических условий (технологическое присоединение), подготовки проектно-сметной документации и прохождения государственной экспертизы объекта «Газопровод высокого давления до ПРГ, ПРГ, распределительный газопровод и  газопроводы- вводы низкого давления до границ земельного участка для газоснабжения жилых домов в с.</t>
    </r>
    <r>
      <rPr>
        <b/>
        <sz val="16"/>
        <color indexed="8"/>
        <rFont val="Times New Roman"/>
        <family val="1"/>
        <charset val="204"/>
      </rPr>
      <t xml:space="preserve"> Юрово </t>
    </r>
    <r>
      <rPr>
        <sz val="16"/>
        <color indexed="8"/>
        <rFont val="Times New Roman"/>
        <family val="1"/>
        <charset val="204"/>
      </rPr>
      <t>Собинскогомуниципального округа»</t>
    </r>
  </si>
  <si>
    <t>Ремонт пешеходных коммуникаций (тротуара, примыкающего к ограждениям жилых домов) в с. Арбузово ул. Покровская</t>
  </si>
  <si>
    <t>Текущий ремонт дороги в с.Арбузово ул. Покровская</t>
  </si>
  <si>
    <r>
      <t>Спиливание аварийного дерева (сосна) на кладбище</t>
    </r>
    <r>
      <rPr>
        <b/>
        <sz val="16"/>
        <color indexed="8"/>
        <rFont val="Times New Roman"/>
        <family val="1"/>
        <charset val="204"/>
      </rPr>
      <t xml:space="preserve"> в д. Буланово</t>
    </r>
    <r>
      <rPr>
        <sz val="16"/>
        <color indexed="8"/>
        <rFont val="Times New Roman"/>
        <family val="1"/>
        <charset val="204"/>
      </rPr>
      <t xml:space="preserve"> (Асерхово)</t>
    </r>
  </si>
  <si>
    <r>
      <rPr>
        <b/>
        <sz val="16"/>
        <color indexed="8"/>
        <rFont val="Times New Roman"/>
        <family val="1"/>
        <charset val="204"/>
      </rPr>
      <t>г. Лакинск</t>
    </r>
    <r>
      <rPr>
        <sz val="16"/>
        <color indexed="8"/>
        <rFont val="Times New Roman"/>
        <family val="1"/>
        <charset val="204"/>
      </rPr>
      <t xml:space="preserve"> Остаток средств сформировался за счет экономии при выполнении работ по ремонту автомобильной дороги и общего пользования местного значения в г.Лакинске вдоль д.33-а по ул. Лермонтова, а также из-за несостоявшихся торгов по ремонту автомобильной дороги общего пользования местного значения в г.Лакинске ул. Алексеевская (от пересечения с ул. .Почтовый переулок до ул. Тимирязева), Почтовый переулок (от пересечения с ул. Алексеевская до здания 3б).</t>
    </r>
  </si>
  <si>
    <t xml:space="preserve">Споритвное оборудоване (тренажер ) в МУС "Стадион" </t>
  </si>
  <si>
    <r>
      <rPr>
        <b/>
        <sz val="16"/>
        <color indexed="8"/>
        <rFont val="Times New Roman"/>
        <family val="1"/>
        <charset val="204"/>
      </rPr>
      <t>г. Собинка</t>
    </r>
    <r>
      <rPr>
        <sz val="16"/>
        <color indexed="8"/>
        <rFont val="Times New Roman"/>
        <family val="1"/>
        <charset val="204"/>
      </rPr>
      <t xml:space="preserve"> Остатки денежных средств с областного бюджета  в сумме 209,6 тыс. рублей и  средства граждан в сумме 89,9 тыс. рублей согласно протокола собрания граждан будут направлены на организацию уличного освещения по ул. Коммунальная.</t>
    </r>
  </si>
  <si>
    <r>
      <rPr>
        <b/>
        <sz val="16"/>
        <color indexed="8"/>
        <rFont val="Times New Roman"/>
        <family val="1"/>
        <charset val="204"/>
      </rPr>
      <t xml:space="preserve">СП Копнинское  </t>
    </r>
    <r>
      <rPr>
        <sz val="16"/>
        <color indexed="8"/>
        <rFont val="Times New Roman"/>
        <family val="1"/>
        <charset val="204"/>
      </rPr>
      <t>замощение д. Хреново от д.85 до 97а</t>
    </r>
  </si>
  <si>
    <r>
      <rPr>
        <b/>
        <sz val="16"/>
        <color indexed="8"/>
        <rFont val="Times New Roman"/>
        <family val="1"/>
        <charset val="204"/>
      </rPr>
      <t>СП Асерховское</t>
    </r>
    <r>
      <rPr>
        <sz val="16"/>
        <color indexed="8"/>
        <rFont val="Times New Roman"/>
        <family val="1"/>
        <charset val="204"/>
      </rPr>
      <t xml:space="preserve"> Очистка противопожарного водоема д. Фролиха </t>
    </r>
  </si>
  <si>
    <r>
      <rPr>
        <b/>
        <sz val="16"/>
        <color indexed="8"/>
        <rFont val="Times New Roman"/>
        <family val="1"/>
        <charset val="204"/>
      </rPr>
      <t>СП Копнинское</t>
    </r>
    <r>
      <rPr>
        <sz val="16"/>
        <color indexed="8"/>
        <rFont val="Times New Roman"/>
        <family val="1"/>
        <charset val="204"/>
      </rPr>
      <t xml:space="preserve"> остаток 2019 года в сумме 240,6 тыс. руб. не израсходован, так как средства были сданы по договорам на замощение земельного участка с. Заречное ул. Садовая, приобретения и установки МАФ. Работы по замощению земельного участка были выполнены. Приобретены МАФ.</t>
    </r>
  </si>
  <si>
    <r>
      <rPr>
        <b/>
        <sz val="16"/>
        <color indexed="8"/>
        <rFont val="Times New Roman"/>
        <family val="1"/>
        <charset val="204"/>
      </rPr>
      <t>СП Куриловское</t>
    </r>
    <r>
      <rPr>
        <sz val="16"/>
        <color indexed="8"/>
        <rFont val="Times New Roman"/>
        <family val="1"/>
        <charset val="204"/>
      </rPr>
      <t xml:space="preserve">  благоустройство с. Глухово МАФ</t>
    </r>
  </si>
  <si>
    <r>
      <rPr>
        <b/>
        <sz val="16"/>
        <color indexed="8"/>
        <rFont val="Times New Roman"/>
        <family val="1"/>
        <charset val="204"/>
      </rPr>
      <t>СП Воршинское</t>
    </r>
    <r>
      <rPr>
        <sz val="16"/>
        <color indexed="8"/>
        <rFont val="Times New Roman"/>
        <family val="1"/>
        <charset val="204"/>
      </rPr>
      <t xml:space="preserve"> На благоустройство и футбольные поля д. Хрястово и Угор (детские комплексы 12801,19038 (ОБ 895,74883 СГ 384,44155; футбольное поле и тренажеры 7294,55962 ОБ 5104,00117 СГ 2190,55845)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</si>
</sst>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000_р_."/>
    <numFmt numFmtId="165" formatCode="#,##0.00&quot;р.&quot;"/>
    <numFmt numFmtId="166" formatCode="0.00000"/>
    <numFmt numFmtId="167" formatCode="#,##0.00000"/>
    <numFmt numFmtId="168" formatCode="#,##0.00000\ _₽"/>
    <numFmt numFmtId="169" formatCode="#,##0.00\ &quot;₽&quot;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4" tint="-0.249977111117893"/>
      <name val="Times New Roman"/>
      <family val="1"/>
      <charset val="204"/>
    </font>
    <font>
      <b/>
      <sz val="16"/>
      <color theme="4" tint="-0.249977111117893"/>
      <name val="Times New Roman"/>
      <family val="1"/>
      <charset val="204"/>
    </font>
    <font>
      <sz val="11"/>
      <color theme="4" tint="-0.249977111117893"/>
      <name val="Calibri"/>
      <family val="2"/>
      <charset val="204"/>
      <scheme val="minor"/>
    </font>
    <font>
      <b/>
      <i/>
      <sz val="14"/>
      <color rgb="FF7030A0"/>
      <name val="Times New Roman"/>
      <family val="1"/>
      <charset val="204"/>
    </font>
    <font>
      <b/>
      <i/>
      <sz val="16"/>
      <color rgb="FF7030A0"/>
      <name val="Times New Roman"/>
      <family val="1"/>
      <charset val="204"/>
    </font>
    <font>
      <i/>
      <sz val="11"/>
      <color rgb="FF7030A0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3" fillId="0" borderId="5" xfId="0" applyFont="1" applyFill="1" applyBorder="1" applyAlignment="1">
      <alignment horizontal="left" vertical="center" wrapText="1"/>
    </xf>
    <xf numFmtId="166" fontId="3" fillId="0" borderId="5" xfId="0" applyNumberFormat="1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168" fontId="3" fillId="0" borderId="5" xfId="0" applyNumberFormat="1" applyFont="1" applyFill="1" applyBorder="1" applyAlignment="1">
      <alignment horizontal="center" vertical="center" wrapText="1"/>
    </xf>
    <xf numFmtId="168" fontId="3" fillId="0" borderId="1" xfId="0" applyNumberFormat="1" applyFont="1" applyFill="1" applyBorder="1" applyAlignment="1">
      <alignment horizontal="center" vertical="center" wrapText="1"/>
    </xf>
    <xf numFmtId="168" fontId="3" fillId="0" borderId="3" xfId="0" applyNumberFormat="1" applyFont="1" applyFill="1" applyBorder="1" applyAlignment="1">
      <alignment horizontal="center" vertical="center" wrapText="1"/>
    </xf>
    <xf numFmtId="168" fontId="4" fillId="0" borderId="5" xfId="0" applyNumberFormat="1" applyFont="1" applyFill="1" applyBorder="1" applyAlignment="1">
      <alignment horizontal="center" vertical="center" wrapText="1"/>
    </xf>
    <xf numFmtId="168" fontId="2" fillId="0" borderId="7" xfId="0" applyNumberFormat="1" applyFont="1" applyFill="1" applyBorder="1" applyAlignment="1">
      <alignment horizontal="center" vertical="center" wrapText="1"/>
    </xf>
    <xf numFmtId="168" fontId="2" fillId="0" borderId="7" xfId="0" applyNumberFormat="1" applyFont="1" applyFill="1" applyBorder="1" applyAlignment="1">
      <alignment horizontal="center" vertical="center"/>
    </xf>
    <xf numFmtId="168" fontId="0" fillId="0" borderId="0" xfId="0" applyNumberFormat="1"/>
    <xf numFmtId="168" fontId="6" fillId="0" borderId="5" xfId="0" applyNumberFormat="1" applyFont="1" applyFill="1" applyBorder="1" applyAlignment="1">
      <alignment horizontal="center" vertical="center" wrapText="1"/>
    </xf>
    <xf numFmtId="168" fontId="6" fillId="0" borderId="1" xfId="0" applyNumberFormat="1" applyFont="1" applyFill="1" applyBorder="1" applyAlignment="1">
      <alignment horizontal="center" vertical="center" wrapText="1"/>
    </xf>
    <xf numFmtId="168" fontId="6" fillId="0" borderId="3" xfId="0" applyNumberFormat="1" applyFont="1" applyFill="1" applyBorder="1" applyAlignment="1">
      <alignment horizontal="center" vertical="center" wrapText="1"/>
    </xf>
    <xf numFmtId="168" fontId="7" fillId="0" borderId="5" xfId="0" applyNumberFormat="1" applyFont="1" applyFill="1" applyBorder="1" applyAlignment="1">
      <alignment horizontal="center" vertical="center" wrapText="1"/>
    </xf>
    <xf numFmtId="168" fontId="7" fillId="0" borderId="7" xfId="0" applyNumberFormat="1" applyFont="1" applyFill="1" applyBorder="1" applyAlignment="1">
      <alignment horizontal="center" vertical="center" wrapText="1"/>
    </xf>
    <xf numFmtId="168" fontId="7" fillId="0" borderId="7" xfId="0" applyNumberFormat="1" applyFont="1" applyFill="1" applyBorder="1" applyAlignment="1">
      <alignment horizontal="center" vertical="center"/>
    </xf>
    <xf numFmtId="168" fontId="8" fillId="0" borderId="0" xfId="0" applyNumberFormat="1" applyFont="1"/>
    <xf numFmtId="166" fontId="9" fillId="0" borderId="5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64" fontId="10" fillId="0" borderId="5" xfId="0" applyNumberFormat="1" applyFont="1" applyFill="1" applyBorder="1" applyAlignment="1">
      <alignment horizontal="center" vertical="center" wrapText="1"/>
    </xf>
    <xf numFmtId="164" fontId="9" fillId="0" borderId="5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1" fillId="0" borderId="0" xfId="0" applyFont="1"/>
    <xf numFmtId="166" fontId="12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164" fontId="13" fillId="0" borderId="5" xfId="0" applyNumberFormat="1" applyFont="1" applyFill="1" applyBorder="1" applyAlignment="1">
      <alignment horizontal="center" vertical="center"/>
    </xf>
    <xf numFmtId="164" fontId="14" fillId="0" borderId="5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/>
    </xf>
    <xf numFmtId="167" fontId="2" fillId="0" borderId="5" xfId="0" applyNumberFormat="1" applyFont="1" applyFill="1" applyBorder="1" applyAlignment="1">
      <alignment horizontal="center" vertical="center"/>
    </xf>
    <xf numFmtId="167" fontId="13" fillId="0" borderId="5" xfId="0" applyNumberFormat="1" applyFont="1" applyFill="1" applyBorder="1" applyAlignment="1">
      <alignment horizontal="center" vertical="center"/>
    </xf>
    <xf numFmtId="167" fontId="14" fillId="0" borderId="5" xfId="0" applyNumberFormat="1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/>
    </xf>
    <xf numFmtId="0" fontId="14" fillId="0" borderId="5" xfId="0" applyFont="1" applyFill="1" applyBorder="1" applyAlignment="1">
      <alignment vertical="center" wrapText="1"/>
    </xf>
    <xf numFmtId="0" fontId="15" fillId="0" borderId="0" xfId="0" applyFont="1" applyFill="1"/>
    <xf numFmtId="169" fontId="13" fillId="0" borderId="5" xfId="0" applyNumberFormat="1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wrapText="1"/>
    </xf>
    <xf numFmtId="166" fontId="12" fillId="0" borderId="5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/>
    </xf>
    <xf numFmtId="0" fontId="0" fillId="0" borderId="0" xfId="0" applyFill="1"/>
    <xf numFmtId="165" fontId="5" fillId="2" borderId="0" xfId="0" applyNumberFormat="1" applyFont="1" applyFill="1" applyBorder="1" applyAlignment="1">
      <alignment horizontal="center" vertical="center" wrapText="1"/>
    </xf>
    <xf numFmtId="166" fontId="12" fillId="0" borderId="0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165" fontId="5" fillId="0" borderId="0" xfId="0" applyNumberFormat="1" applyFont="1" applyFill="1" applyBorder="1" applyAlignment="1">
      <alignment horizontal="center" vertical="center" wrapText="1"/>
    </xf>
    <xf numFmtId="166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horizontal="center" vertical="center" wrapText="1"/>
    </xf>
    <xf numFmtId="166" fontId="12" fillId="2" borderId="0" xfId="0" applyNumberFormat="1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/>
    </xf>
    <xf numFmtId="164" fontId="4" fillId="2" borderId="5" xfId="0" applyNumberFormat="1" applyFont="1" applyFill="1" applyBorder="1" applyAlignment="1">
      <alignment horizontal="center" vertical="center" wrapText="1"/>
    </xf>
    <xf numFmtId="164" fontId="13" fillId="2" borderId="5" xfId="0" applyNumberFormat="1" applyFont="1" applyFill="1" applyBorder="1" applyAlignment="1">
      <alignment horizontal="center" vertical="center"/>
    </xf>
    <xf numFmtId="164" fontId="14" fillId="2" borderId="5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/>
    </xf>
    <xf numFmtId="167" fontId="2" fillId="2" borderId="5" xfId="0" applyNumberFormat="1" applyFont="1" applyFill="1" applyBorder="1" applyAlignment="1">
      <alignment horizontal="center" vertical="center"/>
    </xf>
    <xf numFmtId="167" fontId="13" fillId="2" borderId="5" xfId="0" applyNumberFormat="1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wrapText="1"/>
    </xf>
    <xf numFmtId="0" fontId="14" fillId="2" borderId="5" xfId="0" applyFont="1" applyFill="1" applyBorder="1" applyAlignment="1">
      <alignment horizontal="left" vertical="center" wrapText="1"/>
    </xf>
    <xf numFmtId="0" fontId="0" fillId="2" borderId="0" xfId="0" applyFill="1"/>
    <xf numFmtId="0" fontId="2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164" fontId="18" fillId="0" borderId="0" xfId="0" applyNumberFormat="1" applyFont="1" applyFill="1"/>
    <xf numFmtId="0" fontId="19" fillId="0" borderId="0" xfId="0" applyFont="1" applyFill="1"/>
    <xf numFmtId="0" fontId="18" fillId="0" borderId="0" xfId="0" applyFont="1" applyFill="1"/>
    <xf numFmtId="164" fontId="19" fillId="0" borderId="0" xfId="0" applyNumberFormat="1" applyFont="1" applyFill="1"/>
    <xf numFmtId="0" fontId="18" fillId="0" borderId="5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wrapText="1"/>
    </xf>
    <xf numFmtId="0" fontId="14" fillId="0" borderId="5" xfId="0" applyFont="1" applyFill="1" applyBorder="1" applyAlignment="1">
      <alignment wrapText="1"/>
    </xf>
    <xf numFmtId="164" fontId="18" fillId="0" borderId="0" xfId="0" applyNumberFormat="1" applyFont="1"/>
    <xf numFmtId="0" fontId="19" fillId="0" borderId="0" xfId="0" applyFont="1"/>
    <xf numFmtId="0" fontId="18" fillId="0" borderId="0" xfId="0" applyFont="1"/>
    <xf numFmtId="164" fontId="19" fillId="0" borderId="0" xfId="0" applyNumberFormat="1" applyFont="1"/>
    <xf numFmtId="168" fontId="18" fillId="0" borderId="5" xfId="0" applyNumberFormat="1" applyFont="1" applyBorder="1" applyAlignment="1">
      <alignment horizontal="center" vertical="center"/>
    </xf>
    <xf numFmtId="168" fontId="18" fillId="0" borderId="5" xfId="0" applyNumberFormat="1" applyFont="1" applyFill="1" applyBorder="1" applyAlignment="1">
      <alignment horizontal="center" vertical="center"/>
    </xf>
    <xf numFmtId="168" fontId="20" fillId="0" borderId="5" xfId="0" applyNumberFormat="1" applyFont="1" applyFill="1" applyBorder="1" applyAlignment="1">
      <alignment horizontal="center" vertical="center"/>
    </xf>
    <xf numFmtId="0" fontId="17" fillId="0" borderId="5" xfId="0" applyFont="1" applyBorder="1" applyAlignment="1">
      <alignment wrapText="1"/>
    </xf>
    <xf numFmtId="0" fontId="13" fillId="0" borderId="5" xfId="0" applyFont="1" applyBorder="1" applyAlignment="1">
      <alignment wrapText="1"/>
    </xf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0" fillId="0" borderId="0" xfId="0" applyFont="1" applyAlignment="1">
      <alignment wrapText="1"/>
    </xf>
    <xf numFmtId="165" fontId="5" fillId="2" borderId="4" xfId="0" applyNumberFormat="1" applyFont="1" applyFill="1" applyBorder="1" applyAlignment="1">
      <alignment horizontal="center" vertical="center" wrapText="1"/>
    </xf>
    <xf numFmtId="165" fontId="5" fillId="2" borderId="6" xfId="0" applyNumberFormat="1" applyFont="1" applyFill="1" applyBorder="1" applyAlignment="1">
      <alignment horizontal="center" vertical="center" wrapText="1"/>
    </xf>
    <xf numFmtId="165" fontId="5" fillId="2" borderId="7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 wrapText="1"/>
    </xf>
    <xf numFmtId="166" fontId="3" fillId="0" borderId="2" xfId="0" applyNumberFormat="1" applyFont="1" applyFill="1" applyBorder="1" applyAlignment="1">
      <alignment horizontal="center" vertical="center" wrapText="1"/>
    </xf>
    <xf numFmtId="166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67" fontId="2" fillId="0" borderId="1" xfId="0" applyNumberFormat="1" applyFont="1" applyFill="1" applyBorder="1" applyAlignment="1">
      <alignment horizontal="center" vertical="center"/>
    </xf>
    <xf numFmtId="167" fontId="2" fillId="0" borderId="2" xfId="0" applyNumberFormat="1" applyFont="1" applyFill="1" applyBorder="1" applyAlignment="1">
      <alignment horizontal="center" vertical="center"/>
    </xf>
    <xf numFmtId="167" fontId="2" fillId="0" borderId="3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 wrapText="1"/>
    </xf>
    <xf numFmtId="165" fontId="3" fillId="2" borderId="4" xfId="0" applyNumberFormat="1" applyFont="1" applyFill="1" applyBorder="1" applyAlignment="1">
      <alignment horizontal="center" vertical="center" wrapText="1"/>
    </xf>
    <xf numFmtId="165" fontId="3" fillId="2" borderId="6" xfId="0" applyNumberFormat="1" applyFont="1" applyFill="1" applyBorder="1" applyAlignment="1">
      <alignment horizontal="center" vertical="center" wrapText="1"/>
    </xf>
    <xf numFmtId="165" fontId="3" fillId="2" borderId="7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3"/>
  <sheetViews>
    <sheetView tabSelected="1" topLeftCell="S61" workbookViewId="0">
      <selection activeCell="Y9" sqref="Y9"/>
    </sheetView>
  </sheetViews>
  <sheetFormatPr defaultRowHeight="14.4" x14ac:dyDescent="0.3"/>
  <cols>
    <col min="1" max="6" width="9.109375" hidden="1" customWidth="1"/>
    <col min="7" max="7" width="7.109375" hidden="1" customWidth="1"/>
    <col min="8" max="10" width="15.44140625" style="85" hidden="1" customWidth="1"/>
    <col min="11" max="11" width="15.6640625" style="86" hidden="1" customWidth="1"/>
    <col min="12" max="12" width="14.109375" hidden="1" customWidth="1"/>
    <col min="13" max="13" width="14.44140625" hidden="1" customWidth="1"/>
    <col min="14" max="14" width="17" hidden="1" customWidth="1"/>
    <col min="15" max="15" width="15.88671875" hidden="1" customWidth="1"/>
    <col min="16" max="16" width="15.6640625" hidden="1" customWidth="1"/>
    <col min="17" max="17" width="16.33203125" style="87" hidden="1" customWidth="1"/>
    <col min="18" max="18" width="15.5546875" style="85" hidden="1" customWidth="1"/>
    <col min="19" max="19" width="0.109375" style="85" customWidth="1"/>
    <col min="20" max="20" width="19.88671875" style="86" customWidth="1"/>
    <col min="21" max="21" width="20.44140625" customWidth="1"/>
    <col min="22" max="22" width="21.109375" style="44" customWidth="1"/>
    <col min="23" max="23" width="23" style="44" customWidth="1"/>
    <col min="24" max="24" width="19.88671875" style="44" customWidth="1"/>
    <col min="25" max="25" width="26.5546875" style="38" customWidth="1"/>
    <col min="26" max="26" width="58.88671875" style="88" customWidth="1"/>
    <col min="27" max="27" width="35.44140625" hidden="1" customWidth="1"/>
    <col min="28" max="29" width="0" hidden="1" customWidth="1"/>
    <col min="257" max="274" width="0" hidden="1" customWidth="1"/>
    <col min="275" max="275" width="0.109375" customWidth="1"/>
    <col min="276" max="276" width="19.88671875" customWidth="1"/>
    <col min="277" max="277" width="20.44140625" customWidth="1"/>
    <col min="278" max="278" width="21.109375" customWidth="1"/>
    <col min="279" max="279" width="23" customWidth="1"/>
    <col min="280" max="280" width="19.88671875" customWidth="1"/>
    <col min="281" max="281" width="26.5546875" customWidth="1"/>
    <col min="282" max="282" width="58.88671875" customWidth="1"/>
    <col min="283" max="285" width="0" hidden="1" customWidth="1"/>
    <col min="513" max="530" width="0" hidden="1" customWidth="1"/>
    <col min="531" max="531" width="0.109375" customWidth="1"/>
    <col min="532" max="532" width="19.88671875" customWidth="1"/>
    <col min="533" max="533" width="20.44140625" customWidth="1"/>
    <col min="534" max="534" width="21.109375" customWidth="1"/>
    <col min="535" max="535" width="23" customWidth="1"/>
    <col min="536" max="536" width="19.88671875" customWidth="1"/>
    <col min="537" max="537" width="26.5546875" customWidth="1"/>
    <col min="538" max="538" width="58.88671875" customWidth="1"/>
    <col min="539" max="541" width="0" hidden="1" customWidth="1"/>
    <col min="769" max="786" width="0" hidden="1" customWidth="1"/>
    <col min="787" max="787" width="0.109375" customWidth="1"/>
    <col min="788" max="788" width="19.88671875" customWidth="1"/>
    <col min="789" max="789" width="20.44140625" customWidth="1"/>
    <col min="790" max="790" width="21.109375" customWidth="1"/>
    <col min="791" max="791" width="23" customWidth="1"/>
    <col min="792" max="792" width="19.88671875" customWidth="1"/>
    <col min="793" max="793" width="26.5546875" customWidth="1"/>
    <col min="794" max="794" width="58.88671875" customWidth="1"/>
    <col min="795" max="797" width="0" hidden="1" customWidth="1"/>
    <col min="1025" max="1042" width="0" hidden="1" customWidth="1"/>
    <col min="1043" max="1043" width="0.109375" customWidth="1"/>
    <col min="1044" max="1044" width="19.88671875" customWidth="1"/>
    <col min="1045" max="1045" width="20.44140625" customWidth="1"/>
    <col min="1046" max="1046" width="21.109375" customWidth="1"/>
    <col min="1047" max="1047" width="23" customWidth="1"/>
    <col min="1048" max="1048" width="19.88671875" customWidth="1"/>
    <col min="1049" max="1049" width="26.5546875" customWidth="1"/>
    <col min="1050" max="1050" width="58.88671875" customWidth="1"/>
    <col min="1051" max="1053" width="0" hidden="1" customWidth="1"/>
    <col min="1281" max="1298" width="0" hidden="1" customWidth="1"/>
    <col min="1299" max="1299" width="0.109375" customWidth="1"/>
    <col min="1300" max="1300" width="19.88671875" customWidth="1"/>
    <col min="1301" max="1301" width="20.44140625" customWidth="1"/>
    <col min="1302" max="1302" width="21.109375" customWidth="1"/>
    <col min="1303" max="1303" width="23" customWidth="1"/>
    <col min="1304" max="1304" width="19.88671875" customWidth="1"/>
    <col min="1305" max="1305" width="26.5546875" customWidth="1"/>
    <col min="1306" max="1306" width="58.88671875" customWidth="1"/>
    <col min="1307" max="1309" width="0" hidden="1" customWidth="1"/>
    <col min="1537" max="1554" width="0" hidden="1" customWidth="1"/>
    <col min="1555" max="1555" width="0.109375" customWidth="1"/>
    <col min="1556" max="1556" width="19.88671875" customWidth="1"/>
    <col min="1557" max="1557" width="20.44140625" customWidth="1"/>
    <col min="1558" max="1558" width="21.109375" customWidth="1"/>
    <col min="1559" max="1559" width="23" customWidth="1"/>
    <col min="1560" max="1560" width="19.88671875" customWidth="1"/>
    <col min="1561" max="1561" width="26.5546875" customWidth="1"/>
    <col min="1562" max="1562" width="58.88671875" customWidth="1"/>
    <col min="1563" max="1565" width="0" hidden="1" customWidth="1"/>
    <col min="1793" max="1810" width="0" hidden="1" customWidth="1"/>
    <col min="1811" max="1811" width="0.109375" customWidth="1"/>
    <col min="1812" max="1812" width="19.88671875" customWidth="1"/>
    <col min="1813" max="1813" width="20.44140625" customWidth="1"/>
    <col min="1814" max="1814" width="21.109375" customWidth="1"/>
    <col min="1815" max="1815" width="23" customWidth="1"/>
    <col min="1816" max="1816" width="19.88671875" customWidth="1"/>
    <col min="1817" max="1817" width="26.5546875" customWidth="1"/>
    <col min="1818" max="1818" width="58.88671875" customWidth="1"/>
    <col min="1819" max="1821" width="0" hidden="1" customWidth="1"/>
    <col min="2049" max="2066" width="0" hidden="1" customWidth="1"/>
    <col min="2067" max="2067" width="0.109375" customWidth="1"/>
    <col min="2068" max="2068" width="19.88671875" customWidth="1"/>
    <col min="2069" max="2069" width="20.44140625" customWidth="1"/>
    <col min="2070" max="2070" width="21.109375" customWidth="1"/>
    <col min="2071" max="2071" width="23" customWidth="1"/>
    <col min="2072" max="2072" width="19.88671875" customWidth="1"/>
    <col min="2073" max="2073" width="26.5546875" customWidth="1"/>
    <col min="2074" max="2074" width="58.88671875" customWidth="1"/>
    <col min="2075" max="2077" width="0" hidden="1" customWidth="1"/>
    <col min="2305" max="2322" width="0" hidden="1" customWidth="1"/>
    <col min="2323" max="2323" width="0.109375" customWidth="1"/>
    <col min="2324" max="2324" width="19.88671875" customWidth="1"/>
    <col min="2325" max="2325" width="20.44140625" customWidth="1"/>
    <col min="2326" max="2326" width="21.109375" customWidth="1"/>
    <col min="2327" max="2327" width="23" customWidth="1"/>
    <col min="2328" max="2328" width="19.88671875" customWidth="1"/>
    <col min="2329" max="2329" width="26.5546875" customWidth="1"/>
    <col min="2330" max="2330" width="58.88671875" customWidth="1"/>
    <col min="2331" max="2333" width="0" hidden="1" customWidth="1"/>
    <col min="2561" max="2578" width="0" hidden="1" customWidth="1"/>
    <col min="2579" max="2579" width="0.109375" customWidth="1"/>
    <col min="2580" max="2580" width="19.88671875" customWidth="1"/>
    <col min="2581" max="2581" width="20.44140625" customWidth="1"/>
    <col min="2582" max="2582" width="21.109375" customWidth="1"/>
    <col min="2583" max="2583" width="23" customWidth="1"/>
    <col min="2584" max="2584" width="19.88671875" customWidth="1"/>
    <col min="2585" max="2585" width="26.5546875" customWidth="1"/>
    <col min="2586" max="2586" width="58.88671875" customWidth="1"/>
    <col min="2587" max="2589" width="0" hidden="1" customWidth="1"/>
    <col min="2817" max="2834" width="0" hidden="1" customWidth="1"/>
    <col min="2835" max="2835" width="0.109375" customWidth="1"/>
    <col min="2836" max="2836" width="19.88671875" customWidth="1"/>
    <col min="2837" max="2837" width="20.44140625" customWidth="1"/>
    <col min="2838" max="2838" width="21.109375" customWidth="1"/>
    <col min="2839" max="2839" width="23" customWidth="1"/>
    <col min="2840" max="2840" width="19.88671875" customWidth="1"/>
    <col min="2841" max="2841" width="26.5546875" customWidth="1"/>
    <col min="2842" max="2842" width="58.88671875" customWidth="1"/>
    <col min="2843" max="2845" width="0" hidden="1" customWidth="1"/>
    <col min="3073" max="3090" width="0" hidden="1" customWidth="1"/>
    <col min="3091" max="3091" width="0.109375" customWidth="1"/>
    <col min="3092" max="3092" width="19.88671875" customWidth="1"/>
    <col min="3093" max="3093" width="20.44140625" customWidth="1"/>
    <col min="3094" max="3094" width="21.109375" customWidth="1"/>
    <col min="3095" max="3095" width="23" customWidth="1"/>
    <col min="3096" max="3096" width="19.88671875" customWidth="1"/>
    <col min="3097" max="3097" width="26.5546875" customWidth="1"/>
    <col min="3098" max="3098" width="58.88671875" customWidth="1"/>
    <col min="3099" max="3101" width="0" hidden="1" customWidth="1"/>
    <col min="3329" max="3346" width="0" hidden="1" customWidth="1"/>
    <col min="3347" max="3347" width="0.109375" customWidth="1"/>
    <col min="3348" max="3348" width="19.88671875" customWidth="1"/>
    <col min="3349" max="3349" width="20.44140625" customWidth="1"/>
    <col min="3350" max="3350" width="21.109375" customWidth="1"/>
    <col min="3351" max="3351" width="23" customWidth="1"/>
    <col min="3352" max="3352" width="19.88671875" customWidth="1"/>
    <col min="3353" max="3353" width="26.5546875" customWidth="1"/>
    <col min="3354" max="3354" width="58.88671875" customWidth="1"/>
    <col min="3355" max="3357" width="0" hidden="1" customWidth="1"/>
    <col min="3585" max="3602" width="0" hidden="1" customWidth="1"/>
    <col min="3603" max="3603" width="0.109375" customWidth="1"/>
    <col min="3604" max="3604" width="19.88671875" customWidth="1"/>
    <col min="3605" max="3605" width="20.44140625" customWidth="1"/>
    <col min="3606" max="3606" width="21.109375" customWidth="1"/>
    <col min="3607" max="3607" width="23" customWidth="1"/>
    <col min="3608" max="3608" width="19.88671875" customWidth="1"/>
    <col min="3609" max="3609" width="26.5546875" customWidth="1"/>
    <col min="3610" max="3610" width="58.88671875" customWidth="1"/>
    <col min="3611" max="3613" width="0" hidden="1" customWidth="1"/>
    <col min="3841" max="3858" width="0" hidden="1" customWidth="1"/>
    <col min="3859" max="3859" width="0.109375" customWidth="1"/>
    <col min="3860" max="3860" width="19.88671875" customWidth="1"/>
    <col min="3861" max="3861" width="20.44140625" customWidth="1"/>
    <col min="3862" max="3862" width="21.109375" customWidth="1"/>
    <col min="3863" max="3863" width="23" customWidth="1"/>
    <col min="3864" max="3864" width="19.88671875" customWidth="1"/>
    <col min="3865" max="3865" width="26.5546875" customWidth="1"/>
    <col min="3866" max="3866" width="58.88671875" customWidth="1"/>
    <col min="3867" max="3869" width="0" hidden="1" customWidth="1"/>
    <col min="4097" max="4114" width="0" hidden="1" customWidth="1"/>
    <col min="4115" max="4115" width="0.109375" customWidth="1"/>
    <col min="4116" max="4116" width="19.88671875" customWidth="1"/>
    <col min="4117" max="4117" width="20.44140625" customWidth="1"/>
    <col min="4118" max="4118" width="21.109375" customWidth="1"/>
    <col min="4119" max="4119" width="23" customWidth="1"/>
    <col min="4120" max="4120" width="19.88671875" customWidth="1"/>
    <col min="4121" max="4121" width="26.5546875" customWidth="1"/>
    <col min="4122" max="4122" width="58.88671875" customWidth="1"/>
    <col min="4123" max="4125" width="0" hidden="1" customWidth="1"/>
    <col min="4353" max="4370" width="0" hidden="1" customWidth="1"/>
    <col min="4371" max="4371" width="0.109375" customWidth="1"/>
    <col min="4372" max="4372" width="19.88671875" customWidth="1"/>
    <col min="4373" max="4373" width="20.44140625" customWidth="1"/>
    <col min="4374" max="4374" width="21.109375" customWidth="1"/>
    <col min="4375" max="4375" width="23" customWidth="1"/>
    <col min="4376" max="4376" width="19.88671875" customWidth="1"/>
    <col min="4377" max="4377" width="26.5546875" customWidth="1"/>
    <col min="4378" max="4378" width="58.88671875" customWidth="1"/>
    <col min="4379" max="4381" width="0" hidden="1" customWidth="1"/>
    <col min="4609" max="4626" width="0" hidden="1" customWidth="1"/>
    <col min="4627" max="4627" width="0.109375" customWidth="1"/>
    <col min="4628" max="4628" width="19.88671875" customWidth="1"/>
    <col min="4629" max="4629" width="20.44140625" customWidth="1"/>
    <col min="4630" max="4630" width="21.109375" customWidth="1"/>
    <col min="4631" max="4631" width="23" customWidth="1"/>
    <col min="4632" max="4632" width="19.88671875" customWidth="1"/>
    <col min="4633" max="4633" width="26.5546875" customWidth="1"/>
    <col min="4634" max="4634" width="58.88671875" customWidth="1"/>
    <col min="4635" max="4637" width="0" hidden="1" customWidth="1"/>
    <col min="4865" max="4882" width="0" hidden="1" customWidth="1"/>
    <col min="4883" max="4883" width="0.109375" customWidth="1"/>
    <col min="4884" max="4884" width="19.88671875" customWidth="1"/>
    <col min="4885" max="4885" width="20.44140625" customWidth="1"/>
    <col min="4886" max="4886" width="21.109375" customWidth="1"/>
    <col min="4887" max="4887" width="23" customWidth="1"/>
    <col min="4888" max="4888" width="19.88671875" customWidth="1"/>
    <col min="4889" max="4889" width="26.5546875" customWidth="1"/>
    <col min="4890" max="4890" width="58.88671875" customWidth="1"/>
    <col min="4891" max="4893" width="0" hidden="1" customWidth="1"/>
    <col min="5121" max="5138" width="0" hidden="1" customWidth="1"/>
    <col min="5139" max="5139" width="0.109375" customWidth="1"/>
    <col min="5140" max="5140" width="19.88671875" customWidth="1"/>
    <col min="5141" max="5141" width="20.44140625" customWidth="1"/>
    <col min="5142" max="5142" width="21.109375" customWidth="1"/>
    <col min="5143" max="5143" width="23" customWidth="1"/>
    <col min="5144" max="5144" width="19.88671875" customWidth="1"/>
    <col min="5145" max="5145" width="26.5546875" customWidth="1"/>
    <col min="5146" max="5146" width="58.88671875" customWidth="1"/>
    <col min="5147" max="5149" width="0" hidden="1" customWidth="1"/>
    <col min="5377" max="5394" width="0" hidden="1" customWidth="1"/>
    <col min="5395" max="5395" width="0.109375" customWidth="1"/>
    <col min="5396" max="5396" width="19.88671875" customWidth="1"/>
    <col min="5397" max="5397" width="20.44140625" customWidth="1"/>
    <col min="5398" max="5398" width="21.109375" customWidth="1"/>
    <col min="5399" max="5399" width="23" customWidth="1"/>
    <col min="5400" max="5400" width="19.88671875" customWidth="1"/>
    <col min="5401" max="5401" width="26.5546875" customWidth="1"/>
    <col min="5402" max="5402" width="58.88671875" customWidth="1"/>
    <col min="5403" max="5405" width="0" hidden="1" customWidth="1"/>
    <col min="5633" max="5650" width="0" hidden="1" customWidth="1"/>
    <col min="5651" max="5651" width="0.109375" customWidth="1"/>
    <col min="5652" max="5652" width="19.88671875" customWidth="1"/>
    <col min="5653" max="5653" width="20.44140625" customWidth="1"/>
    <col min="5654" max="5654" width="21.109375" customWidth="1"/>
    <col min="5655" max="5655" width="23" customWidth="1"/>
    <col min="5656" max="5656" width="19.88671875" customWidth="1"/>
    <col min="5657" max="5657" width="26.5546875" customWidth="1"/>
    <col min="5658" max="5658" width="58.88671875" customWidth="1"/>
    <col min="5659" max="5661" width="0" hidden="1" customWidth="1"/>
    <col min="5889" max="5906" width="0" hidden="1" customWidth="1"/>
    <col min="5907" max="5907" width="0.109375" customWidth="1"/>
    <col min="5908" max="5908" width="19.88671875" customWidth="1"/>
    <col min="5909" max="5909" width="20.44140625" customWidth="1"/>
    <col min="5910" max="5910" width="21.109375" customWidth="1"/>
    <col min="5911" max="5911" width="23" customWidth="1"/>
    <col min="5912" max="5912" width="19.88671875" customWidth="1"/>
    <col min="5913" max="5913" width="26.5546875" customWidth="1"/>
    <col min="5914" max="5914" width="58.88671875" customWidth="1"/>
    <col min="5915" max="5917" width="0" hidden="1" customWidth="1"/>
    <col min="6145" max="6162" width="0" hidden="1" customWidth="1"/>
    <col min="6163" max="6163" width="0.109375" customWidth="1"/>
    <col min="6164" max="6164" width="19.88671875" customWidth="1"/>
    <col min="6165" max="6165" width="20.44140625" customWidth="1"/>
    <col min="6166" max="6166" width="21.109375" customWidth="1"/>
    <col min="6167" max="6167" width="23" customWidth="1"/>
    <col min="6168" max="6168" width="19.88671875" customWidth="1"/>
    <col min="6169" max="6169" width="26.5546875" customWidth="1"/>
    <col min="6170" max="6170" width="58.88671875" customWidth="1"/>
    <col min="6171" max="6173" width="0" hidden="1" customWidth="1"/>
    <col min="6401" max="6418" width="0" hidden="1" customWidth="1"/>
    <col min="6419" max="6419" width="0.109375" customWidth="1"/>
    <col min="6420" max="6420" width="19.88671875" customWidth="1"/>
    <col min="6421" max="6421" width="20.44140625" customWidth="1"/>
    <col min="6422" max="6422" width="21.109375" customWidth="1"/>
    <col min="6423" max="6423" width="23" customWidth="1"/>
    <col min="6424" max="6424" width="19.88671875" customWidth="1"/>
    <col min="6425" max="6425" width="26.5546875" customWidth="1"/>
    <col min="6426" max="6426" width="58.88671875" customWidth="1"/>
    <col min="6427" max="6429" width="0" hidden="1" customWidth="1"/>
    <col min="6657" max="6674" width="0" hidden="1" customWidth="1"/>
    <col min="6675" max="6675" width="0.109375" customWidth="1"/>
    <col min="6676" max="6676" width="19.88671875" customWidth="1"/>
    <col min="6677" max="6677" width="20.44140625" customWidth="1"/>
    <col min="6678" max="6678" width="21.109375" customWidth="1"/>
    <col min="6679" max="6679" width="23" customWidth="1"/>
    <col min="6680" max="6680" width="19.88671875" customWidth="1"/>
    <col min="6681" max="6681" width="26.5546875" customWidth="1"/>
    <col min="6682" max="6682" width="58.88671875" customWidth="1"/>
    <col min="6683" max="6685" width="0" hidden="1" customWidth="1"/>
    <col min="6913" max="6930" width="0" hidden="1" customWidth="1"/>
    <col min="6931" max="6931" width="0.109375" customWidth="1"/>
    <col min="6932" max="6932" width="19.88671875" customWidth="1"/>
    <col min="6933" max="6933" width="20.44140625" customWidth="1"/>
    <col min="6934" max="6934" width="21.109375" customWidth="1"/>
    <col min="6935" max="6935" width="23" customWidth="1"/>
    <col min="6936" max="6936" width="19.88671875" customWidth="1"/>
    <col min="6937" max="6937" width="26.5546875" customWidth="1"/>
    <col min="6938" max="6938" width="58.88671875" customWidth="1"/>
    <col min="6939" max="6941" width="0" hidden="1" customWidth="1"/>
    <col min="7169" max="7186" width="0" hidden="1" customWidth="1"/>
    <col min="7187" max="7187" width="0.109375" customWidth="1"/>
    <col min="7188" max="7188" width="19.88671875" customWidth="1"/>
    <col min="7189" max="7189" width="20.44140625" customWidth="1"/>
    <col min="7190" max="7190" width="21.109375" customWidth="1"/>
    <col min="7191" max="7191" width="23" customWidth="1"/>
    <col min="7192" max="7192" width="19.88671875" customWidth="1"/>
    <col min="7193" max="7193" width="26.5546875" customWidth="1"/>
    <col min="7194" max="7194" width="58.88671875" customWidth="1"/>
    <col min="7195" max="7197" width="0" hidden="1" customWidth="1"/>
    <col min="7425" max="7442" width="0" hidden="1" customWidth="1"/>
    <col min="7443" max="7443" width="0.109375" customWidth="1"/>
    <col min="7444" max="7444" width="19.88671875" customWidth="1"/>
    <col min="7445" max="7445" width="20.44140625" customWidth="1"/>
    <col min="7446" max="7446" width="21.109375" customWidth="1"/>
    <col min="7447" max="7447" width="23" customWidth="1"/>
    <col min="7448" max="7448" width="19.88671875" customWidth="1"/>
    <col min="7449" max="7449" width="26.5546875" customWidth="1"/>
    <col min="7450" max="7450" width="58.88671875" customWidth="1"/>
    <col min="7451" max="7453" width="0" hidden="1" customWidth="1"/>
    <col min="7681" max="7698" width="0" hidden="1" customWidth="1"/>
    <col min="7699" max="7699" width="0.109375" customWidth="1"/>
    <col min="7700" max="7700" width="19.88671875" customWidth="1"/>
    <col min="7701" max="7701" width="20.44140625" customWidth="1"/>
    <col min="7702" max="7702" width="21.109375" customWidth="1"/>
    <col min="7703" max="7703" width="23" customWidth="1"/>
    <col min="7704" max="7704" width="19.88671875" customWidth="1"/>
    <col min="7705" max="7705" width="26.5546875" customWidth="1"/>
    <col min="7706" max="7706" width="58.88671875" customWidth="1"/>
    <col min="7707" max="7709" width="0" hidden="1" customWidth="1"/>
    <col min="7937" max="7954" width="0" hidden="1" customWidth="1"/>
    <col min="7955" max="7955" width="0.109375" customWidth="1"/>
    <col min="7956" max="7956" width="19.88671875" customWidth="1"/>
    <col min="7957" max="7957" width="20.44140625" customWidth="1"/>
    <col min="7958" max="7958" width="21.109375" customWidth="1"/>
    <col min="7959" max="7959" width="23" customWidth="1"/>
    <col min="7960" max="7960" width="19.88671875" customWidth="1"/>
    <col min="7961" max="7961" width="26.5546875" customWidth="1"/>
    <col min="7962" max="7962" width="58.88671875" customWidth="1"/>
    <col min="7963" max="7965" width="0" hidden="1" customWidth="1"/>
    <col min="8193" max="8210" width="0" hidden="1" customWidth="1"/>
    <col min="8211" max="8211" width="0.109375" customWidth="1"/>
    <col min="8212" max="8212" width="19.88671875" customWidth="1"/>
    <col min="8213" max="8213" width="20.44140625" customWidth="1"/>
    <col min="8214" max="8214" width="21.109375" customWidth="1"/>
    <col min="8215" max="8215" width="23" customWidth="1"/>
    <col min="8216" max="8216" width="19.88671875" customWidth="1"/>
    <col min="8217" max="8217" width="26.5546875" customWidth="1"/>
    <col min="8218" max="8218" width="58.88671875" customWidth="1"/>
    <col min="8219" max="8221" width="0" hidden="1" customWidth="1"/>
    <col min="8449" max="8466" width="0" hidden="1" customWidth="1"/>
    <col min="8467" max="8467" width="0.109375" customWidth="1"/>
    <col min="8468" max="8468" width="19.88671875" customWidth="1"/>
    <col min="8469" max="8469" width="20.44140625" customWidth="1"/>
    <col min="8470" max="8470" width="21.109375" customWidth="1"/>
    <col min="8471" max="8471" width="23" customWidth="1"/>
    <col min="8472" max="8472" width="19.88671875" customWidth="1"/>
    <col min="8473" max="8473" width="26.5546875" customWidth="1"/>
    <col min="8474" max="8474" width="58.88671875" customWidth="1"/>
    <col min="8475" max="8477" width="0" hidden="1" customWidth="1"/>
    <col min="8705" max="8722" width="0" hidden="1" customWidth="1"/>
    <col min="8723" max="8723" width="0.109375" customWidth="1"/>
    <col min="8724" max="8724" width="19.88671875" customWidth="1"/>
    <col min="8725" max="8725" width="20.44140625" customWidth="1"/>
    <col min="8726" max="8726" width="21.109375" customWidth="1"/>
    <col min="8727" max="8727" width="23" customWidth="1"/>
    <col min="8728" max="8728" width="19.88671875" customWidth="1"/>
    <col min="8729" max="8729" width="26.5546875" customWidth="1"/>
    <col min="8730" max="8730" width="58.88671875" customWidth="1"/>
    <col min="8731" max="8733" width="0" hidden="1" customWidth="1"/>
    <col min="8961" max="8978" width="0" hidden="1" customWidth="1"/>
    <col min="8979" max="8979" width="0.109375" customWidth="1"/>
    <col min="8980" max="8980" width="19.88671875" customWidth="1"/>
    <col min="8981" max="8981" width="20.44140625" customWidth="1"/>
    <col min="8982" max="8982" width="21.109375" customWidth="1"/>
    <col min="8983" max="8983" width="23" customWidth="1"/>
    <col min="8984" max="8984" width="19.88671875" customWidth="1"/>
    <col min="8985" max="8985" width="26.5546875" customWidth="1"/>
    <col min="8986" max="8986" width="58.88671875" customWidth="1"/>
    <col min="8987" max="8989" width="0" hidden="1" customWidth="1"/>
    <col min="9217" max="9234" width="0" hidden="1" customWidth="1"/>
    <col min="9235" max="9235" width="0.109375" customWidth="1"/>
    <col min="9236" max="9236" width="19.88671875" customWidth="1"/>
    <col min="9237" max="9237" width="20.44140625" customWidth="1"/>
    <col min="9238" max="9238" width="21.109375" customWidth="1"/>
    <col min="9239" max="9239" width="23" customWidth="1"/>
    <col min="9240" max="9240" width="19.88671875" customWidth="1"/>
    <col min="9241" max="9241" width="26.5546875" customWidth="1"/>
    <col min="9242" max="9242" width="58.88671875" customWidth="1"/>
    <col min="9243" max="9245" width="0" hidden="1" customWidth="1"/>
    <col min="9473" max="9490" width="0" hidden="1" customWidth="1"/>
    <col min="9491" max="9491" width="0.109375" customWidth="1"/>
    <col min="9492" max="9492" width="19.88671875" customWidth="1"/>
    <col min="9493" max="9493" width="20.44140625" customWidth="1"/>
    <col min="9494" max="9494" width="21.109375" customWidth="1"/>
    <col min="9495" max="9495" width="23" customWidth="1"/>
    <col min="9496" max="9496" width="19.88671875" customWidth="1"/>
    <col min="9497" max="9497" width="26.5546875" customWidth="1"/>
    <col min="9498" max="9498" width="58.88671875" customWidth="1"/>
    <col min="9499" max="9501" width="0" hidden="1" customWidth="1"/>
    <col min="9729" max="9746" width="0" hidden="1" customWidth="1"/>
    <col min="9747" max="9747" width="0.109375" customWidth="1"/>
    <col min="9748" max="9748" width="19.88671875" customWidth="1"/>
    <col min="9749" max="9749" width="20.44140625" customWidth="1"/>
    <col min="9750" max="9750" width="21.109375" customWidth="1"/>
    <col min="9751" max="9751" width="23" customWidth="1"/>
    <col min="9752" max="9752" width="19.88671875" customWidth="1"/>
    <col min="9753" max="9753" width="26.5546875" customWidth="1"/>
    <col min="9754" max="9754" width="58.88671875" customWidth="1"/>
    <col min="9755" max="9757" width="0" hidden="1" customWidth="1"/>
    <col min="9985" max="10002" width="0" hidden="1" customWidth="1"/>
    <col min="10003" max="10003" width="0.109375" customWidth="1"/>
    <col min="10004" max="10004" width="19.88671875" customWidth="1"/>
    <col min="10005" max="10005" width="20.44140625" customWidth="1"/>
    <col min="10006" max="10006" width="21.109375" customWidth="1"/>
    <col min="10007" max="10007" width="23" customWidth="1"/>
    <col min="10008" max="10008" width="19.88671875" customWidth="1"/>
    <col min="10009" max="10009" width="26.5546875" customWidth="1"/>
    <col min="10010" max="10010" width="58.88671875" customWidth="1"/>
    <col min="10011" max="10013" width="0" hidden="1" customWidth="1"/>
    <col min="10241" max="10258" width="0" hidden="1" customWidth="1"/>
    <col min="10259" max="10259" width="0.109375" customWidth="1"/>
    <col min="10260" max="10260" width="19.88671875" customWidth="1"/>
    <col min="10261" max="10261" width="20.44140625" customWidth="1"/>
    <col min="10262" max="10262" width="21.109375" customWidth="1"/>
    <col min="10263" max="10263" width="23" customWidth="1"/>
    <col min="10264" max="10264" width="19.88671875" customWidth="1"/>
    <col min="10265" max="10265" width="26.5546875" customWidth="1"/>
    <col min="10266" max="10266" width="58.88671875" customWidth="1"/>
    <col min="10267" max="10269" width="0" hidden="1" customWidth="1"/>
    <col min="10497" max="10514" width="0" hidden="1" customWidth="1"/>
    <col min="10515" max="10515" width="0.109375" customWidth="1"/>
    <col min="10516" max="10516" width="19.88671875" customWidth="1"/>
    <col min="10517" max="10517" width="20.44140625" customWidth="1"/>
    <col min="10518" max="10518" width="21.109375" customWidth="1"/>
    <col min="10519" max="10519" width="23" customWidth="1"/>
    <col min="10520" max="10520" width="19.88671875" customWidth="1"/>
    <col min="10521" max="10521" width="26.5546875" customWidth="1"/>
    <col min="10522" max="10522" width="58.88671875" customWidth="1"/>
    <col min="10523" max="10525" width="0" hidden="1" customWidth="1"/>
    <col min="10753" max="10770" width="0" hidden="1" customWidth="1"/>
    <col min="10771" max="10771" width="0.109375" customWidth="1"/>
    <col min="10772" max="10772" width="19.88671875" customWidth="1"/>
    <col min="10773" max="10773" width="20.44140625" customWidth="1"/>
    <col min="10774" max="10774" width="21.109375" customWidth="1"/>
    <col min="10775" max="10775" width="23" customWidth="1"/>
    <col min="10776" max="10776" width="19.88671875" customWidth="1"/>
    <col min="10777" max="10777" width="26.5546875" customWidth="1"/>
    <col min="10778" max="10778" width="58.88671875" customWidth="1"/>
    <col min="10779" max="10781" width="0" hidden="1" customWidth="1"/>
    <col min="11009" max="11026" width="0" hidden="1" customWidth="1"/>
    <col min="11027" max="11027" width="0.109375" customWidth="1"/>
    <col min="11028" max="11028" width="19.88671875" customWidth="1"/>
    <col min="11029" max="11029" width="20.44140625" customWidth="1"/>
    <col min="11030" max="11030" width="21.109375" customWidth="1"/>
    <col min="11031" max="11031" width="23" customWidth="1"/>
    <col min="11032" max="11032" width="19.88671875" customWidth="1"/>
    <col min="11033" max="11033" width="26.5546875" customWidth="1"/>
    <col min="11034" max="11034" width="58.88671875" customWidth="1"/>
    <col min="11035" max="11037" width="0" hidden="1" customWidth="1"/>
    <col min="11265" max="11282" width="0" hidden="1" customWidth="1"/>
    <col min="11283" max="11283" width="0.109375" customWidth="1"/>
    <col min="11284" max="11284" width="19.88671875" customWidth="1"/>
    <col min="11285" max="11285" width="20.44140625" customWidth="1"/>
    <col min="11286" max="11286" width="21.109375" customWidth="1"/>
    <col min="11287" max="11287" width="23" customWidth="1"/>
    <col min="11288" max="11288" width="19.88671875" customWidth="1"/>
    <col min="11289" max="11289" width="26.5546875" customWidth="1"/>
    <col min="11290" max="11290" width="58.88671875" customWidth="1"/>
    <col min="11291" max="11293" width="0" hidden="1" customWidth="1"/>
    <col min="11521" max="11538" width="0" hidden="1" customWidth="1"/>
    <col min="11539" max="11539" width="0.109375" customWidth="1"/>
    <col min="11540" max="11540" width="19.88671875" customWidth="1"/>
    <col min="11541" max="11541" width="20.44140625" customWidth="1"/>
    <col min="11542" max="11542" width="21.109375" customWidth="1"/>
    <col min="11543" max="11543" width="23" customWidth="1"/>
    <col min="11544" max="11544" width="19.88671875" customWidth="1"/>
    <col min="11545" max="11545" width="26.5546875" customWidth="1"/>
    <col min="11546" max="11546" width="58.88671875" customWidth="1"/>
    <col min="11547" max="11549" width="0" hidden="1" customWidth="1"/>
    <col min="11777" max="11794" width="0" hidden="1" customWidth="1"/>
    <col min="11795" max="11795" width="0.109375" customWidth="1"/>
    <col min="11796" max="11796" width="19.88671875" customWidth="1"/>
    <col min="11797" max="11797" width="20.44140625" customWidth="1"/>
    <col min="11798" max="11798" width="21.109375" customWidth="1"/>
    <col min="11799" max="11799" width="23" customWidth="1"/>
    <col min="11800" max="11800" width="19.88671875" customWidth="1"/>
    <col min="11801" max="11801" width="26.5546875" customWidth="1"/>
    <col min="11802" max="11802" width="58.88671875" customWidth="1"/>
    <col min="11803" max="11805" width="0" hidden="1" customWidth="1"/>
    <col min="12033" max="12050" width="0" hidden="1" customWidth="1"/>
    <col min="12051" max="12051" width="0.109375" customWidth="1"/>
    <col min="12052" max="12052" width="19.88671875" customWidth="1"/>
    <col min="12053" max="12053" width="20.44140625" customWidth="1"/>
    <col min="12054" max="12054" width="21.109375" customWidth="1"/>
    <col min="12055" max="12055" width="23" customWidth="1"/>
    <col min="12056" max="12056" width="19.88671875" customWidth="1"/>
    <col min="12057" max="12057" width="26.5546875" customWidth="1"/>
    <col min="12058" max="12058" width="58.88671875" customWidth="1"/>
    <col min="12059" max="12061" width="0" hidden="1" customWidth="1"/>
    <col min="12289" max="12306" width="0" hidden="1" customWidth="1"/>
    <col min="12307" max="12307" width="0.109375" customWidth="1"/>
    <col min="12308" max="12308" width="19.88671875" customWidth="1"/>
    <col min="12309" max="12309" width="20.44140625" customWidth="1"/>
    <col min="12310" max="12310" width="21.109375" customWidth="1"/>
    <col min="12311" max="12311" width="23" customWidth="1"/>
    <col min="12312" max="12312" width="19.88671875" customWidth="1"/>
    <col min="12313" max="12313" width="26.5546875" customWidth="1"/>
    <col min="12314" max="12314" width="58.88671875" customWidth="1"/>
    <col min="12315" max="12317" width="0" hidden="1" customWidth="1"/>
    <col min="12545" max="12562" width="0" hidden="1" customWidth="1"/>
    <col min="12563" max="12563" width="0.109375" customWidth="1"/>
    <col min="12564" max="12564" width="19.88671875" customWidth="1"/>
    <col min="12565" max="12565" width="20.44140625" customWidth="1"/>
    <col min="12566" max="12566" width="21.109375" customWidth="1"/>
    <col min="12567" max="12567" width="23" customWidth="1"/>
    <col min="12568" max="12568" width="19.88671875" customWidth="1"/>
    <col min="12569" max="12569" width="26.5546875" customWidth="1"/>
    <col min="12570" max="12570" width="58.88671875" customWidth="1"/>
    <col min="12571" max="12573" width="0" hidden="1" customWidth="1"/>
    <col min="12801" max="12818" width="0" hidden="1" customWidth="1"/>
    <col min="12819" max="12819" width="0.109375" customWidth="1"/>
    <col min="12820" max="12820" width="19.88671875" customWidth="1"/>
    <col min="12821" max="12821" width="20.44140625" customWidth="1"/>
    <col min="12822" max="12822" width="21.109375" customWidth="1"/>
    <col min="12823" max="12823" width="23" customWidth="1"/>
    <col min="12824" max="12824" width="19.88671875" customWidth="1"/>
    <col min="12825" max="12825" width="26.5546875" customWidth="1"/>
    <col min="12826" max="12826" width="58.88671875" customWidth="1"/>
    <col min="12827" max="12829" width="0" hidden="1" customWidth="1"/>
    <col min="13057" max="13074" width="0" hidden="1" customWidth="1"/>
    <col min="13075" max="13075" width="0.109375" customWidth="1"/>
    <col min="13076" max="13076" width="19.88671875" customWidth="1"/>
    <col min="13077" max="13077" width="20.44140625" customWidth="1"/>
    <col min="13078" max="13078" width="21.109375" customWidth="1"/>
    <col min="13079" max="13079" width="23" customWidth="1"/>
    <col min="13080" max="13080" width="19.88671875" customWidth="1"/>
    <col min="13081" max="13081" width="26.5546875" customWidth="1"/>
    <col min="13082" max="13082" width="58.88671875" customWidth="1"/>
    <col min="13083" max="13085" width="0" hidden="1" customWidth="1"/>
    <col min="13313" max="13330" width="0" hidden="1" customWidth="1"/>
    <col min="13331" max="13331" width="0.109375" customWidth="1"/>
    <col min="13332" max="13332" width="19.88671875" customWidth="1"/>
    <col min="13333" max="13333" width="20.44140625" customWidth="1"/>
    <col min="13334" max="13334" width="21.109375" customWidth="1"/>
    <col min="13335" max="13335" width="23" customWidth="1"/>
    <col min="13336" max="13336" width="19.88671875" customWidth="1"/>
    <col min="13337" max="13337" width="26.5546875" customWidth="1"/>
    <col min="13338" max="13338" width="58.88671875" customWidth="1"/>
    <col min="13339" max="13341" width="0" hidden="1" customWidth="1"/>
    <col min="13569" max="13586" width="0" hidden="1" customWidth="1"/>
    <col min="13587" max="13587" width="0.109375" customWidth="1"/>
    <col min="13588" max="13588" width="19.88671875" customWidth="1"/>
    <col min="13589" max="13589" width="20.44140625" customWidth="1"/>
    <col min="13590" max="13590" width="21.109375" customWidth="1"/>
    <col min="13591" max="13591" width="23" customWidth="1"/>
    <col min="13592" max="13592" width="19.88671875" customWidth="1"/>
    <col min="13593" max="13593" width="26.5546875" customWidth="1"/>
    <col min="13594" max="13594" width="58.88671875" customWidth="1"/>
    <col min="13595" max="13597" width="0" hidden="1" customWidth="1"/>
    <col min="13825" max="13842" width="0" hidden="1" customWidth="1"/>
    <col min="13843" max="13843" width="0.109375" customWidth="1"/>
    <col min="13844" max="13844" width="19.88671875" customWidth="1"/>
    <col min="13845" max="13845" width="20.44140625" customWidth="1"/>
    <col min="13846" max="13846" width="21.109375" customWidth="1"/>
    <col min="13847" max="13847" width="23" customWidth="1"/>
    <col min="13848" max="13848" width="19.88671875" customWidth="1"/>
    <col min="13849" max="13849" width="26.5546875" customWidth="1"/>
    <col min="13850" max="13850" width="58.88671875" customWidth="1"/>
    <col min="13851" max="13853" width="0" hidden="1" customWidth="1"/>
    <col min="14081" max="14098" width="0" hidden="1" customWidth="1"/>
    <col min="14099" max="14099" width="0.109375" customWidth="1"/>
    <col min="14100" max="14100" width="19.88671875" customWidth="1"/>
    <col min="14101" max="14101" width="20.44140625" customWidth="1"/>
    <col min="14102" max="14102" width="21.109375" customWidth="1"/>
    <col min="14103" max="14103" width="23" customWidth="1"/>
    <col min="14104" max="14104" width="19.88671875" customWidth="1"/>
    <col min="14105" max="14105" width="26.5546875" customWidth="1"/>
    <col min="14106" max="14106" width="58.88671875" customWidth="1"/>
    <col min="14107" max="14109" width="0" hidden="1" customWidth="1"/>
    <col min="14337" max="14354" width="0" hidden="1" customWidth="1"/>
    <col min="14355" max="14355" width="0.109375" customWidth="1"/>
    <col min="14356" max="14356" width="19.88671875" customWidth="1"/>
    <col min="14357" max="14357" width="20.44140625" customWidth="1"/>
    <col min="14358" max="14358" width="21.109375" customWidth="1"/>
    <col min="14359" max="14359" width="23" customWidth="1"/>
    <col min="14360" max="14360" width="19.88671875" customWidth="1"/>
    <col min="14361" max="14361" width="26.5546875" customWidth="1"/>
    <col min="14362" max="14362" width="58.88671875" customWidth="1"/>
    <col min="14363" max="14365" width="0" hidden="1" customWidth="1"/>
    <col min="14593" max="14610" width="0" hidden="1" customWidth="1"/>
    <col min="14611" max="14611" width="0.109375" customWidth="1"/>
    <col min="14612" max="14612" width="19.88671875" customWidth="1"/>
    <col min="14613" max="14613" width="20.44140625" customWidth="1"/>
    <col min="14614" max="14614" width="21.109375" customWidth="1"/>
    <col min="14615" max="14615" width="23" customWidth="1"/>
    <col min="14616" max="14616" width="19.88671875" customWidth="1"/>
    <col min="14617" max="14617" width="26.5546875" customWidth="1"/>
    <col min="14618" max="14618" width="58.88671875" customWidth="1"/>
    <col min="14619" max="14621" width="0" hidden="1" customWidth="1"/>
    <col min="14849" max="14866" width="0" hidden="1" customWidth="1"/>
    <col min="14867" max="14867" width="0.109375" customWidth="1"/>
    <col min="14868" max="14868" width="19.88671875" customWidth="1"/>
    <col min="14869" max="14869" width="20.44140625" customWidth="1"/>
    <col min="14870" max="14870" width="21.109375" customWidth="1"/>
    <col min="14871" max="14871" width="23" customWidth="1"/>
    <col min="14872" max="14872" width="19.88671875" customWidth="1"/>
    <col min="14873" max="14873" width="26.5546875" customWidth="1"/>
    <col min="14874" max="14874" width="58.88671875" customWidth="1"/>
    <col min="14875" max="14877" width="0" hidden="1" customWidth="1"/>
    <col min="15105" max="15122" width="0" hidden="1" customWidth="1"/>
    <col min="15123" max="15123" width="0.109375" customWidth="1"/>
    <col min="15124" max="15124" width="19.88671875" customWidth="1"/>
    <col min="15125" max="15125" width="20.44140625" customWidth="1"/>
    <col min="15126" max="15126" width="21.109375" customWidth="1"/>
    <col min="15127" max="15127" width="23" customWidth="1"/>
    <col min="15128" max="15128" width="19.88671875" customWidth="1"/>
    <col min="15129" max="15129" width="26.5546875" customWidth="1"/>
    <col min="15130" max="15130" width="58.88671875" customWidth="1"/>
    <col min="15131" max="15133" width="0" hidden="1" customWidth="1"/>
    <col min="15361" max="15378" width="0" hidden="1" customWidth="1"/>
    <col min="15379" max="15379" width="0.109375" customWidth="1"/>
    <col min="15380" max="15380" width="19.88671875" customWidth="1"/>
    <col min="15381" max="15381" width="20.44140625" customWidth="1"/>
    <col min="15382" max="15382" width="21.109375" customWidth="1"/>
    <col min="15383" max="15383" width="23" customWidth="1"/>
    <col min="15384" max="15384" width="19.88671875" customWidth="1"/>
    <col min="15385" max="15385" width="26.5546875" customWidth="1"/>
    <col min="15386" max="15386" width="58.88671875" customWidth="1"/>
    <col min="15387" max="15389" width="0" hidden="1" customWidth="1"/>
    <col min="15617" max="15634" width="0" hidden="1" customWidth="1"/>
    <col min="15635" max="15635" width="0.109375" customWidth="1"/>
    <col min="15636" max="15636" width="19.88671875" customWidth="1"/>
    <col min="15637" max="15637" width="20.44140625" customWidth="1"/>
    <col min="15638" max="15638" width="21.109375" customWidth="1"/>
    <col min="15639" max="15639" width="23" customWidth="1"/>
    <col min="15640" max="15640" width="19.88671875" customWidth="1"/>
    <col min="15641" max="15641" width="26.5546875" customWidth="1"/>
    <col min="15642" max="15642" width="58.88671875" customWidth="1"/>
    <col min="15643" max="15645" width="0" hidden="1" customWidth="1"/>
    <col min="15873" max="15890" width="0" hidden="1" customWidth="1"/>
    <col min="15891" max="15891" width="0.109375" customWidth="1"/>
    <col min="15892" max="15892" width="19.88671875" customWidth="1"/>
    <col min="15893" max="15893" width="20.44140625" customWidth="1"/>
    <col min="15894" max="15894" width="21.109375" customWidth="1"/>
    <col min="15895" max="15895" width="23" customWidth="1"/>
    <col min="15896" max="15896" width="19.88671875" customWidth="1"/>
    <col min="15897" max="15897" width="26.5546875" customWidth="1"/>
    <col min="15898" max="15898" width="58.88671875" customWidth="1"/>
    <col min="15899" max="15901" width="0" hidden="1" customWidth="1"/>
    <col min="16129" max="16146" width="0" hidden="1" customWidth="1"/>
    <col min="16147" max="16147" width="0.109375" customWidth="1"/>
    <col min="16148" max="16148" width="19.88671875" customWidth="1"/>
    <col min="16149" max="16149" width="20.44140625" customWidth="1"/>
    <col min="16150" max="16150" width="21.109375" customWidth="1"/>
    <col min="16151" max="16151" width="23" customWidth="1"/>
    <col min="16152" max="16152" width="19.88671875" customWidth="1"/>
    <col min="16153" max="16153" width="26.5546875" customWidth="1"/>
    <col min="16154" max="16154" width="58.88671875" customWidth="1"/>
    <col min="16155" max="16157" width="0" hidden="1" customWidth="1"/>
  </cols>
  <sheetData>
    <row r="1" spans="1:29" ht="98.25" customHeight="1" x14ac:dyDescent="0.35">
      <c r="H1" s="118" t="s">
        <v>0</v>
      </c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20"/>
    </row>
    <row r="2" spans="1:29" ht="20.399999999999999" x14ac:dyDescent="0.3">
      <c r="A2" s="121" t="s">
        <v>1</v>
      </c>
      <c r="B2" s="92">
        <v>2020</v>
      </c>
      <c r="C2" s="124"/>
      <c r="D2" s="124"/>
      <c r="E2" s="93"/>
      <c r="F2" s="1"/>
      <c r="G2" s="121" t="s">
        <v>1</v>
      </c>
      <c r="H2" s="109" t="s">
        <v>2</v>
      </c>
      <c r="I2" s="110"/>
      <c r="J2" s="111"/>
      <c r="K2" s="125" t="s">
        <v>3</v>
      </c>
      <c r="L2" s="126"/>
      <c r="M2" s="127"/>
      <c r="N2" s="125" t="s">
        <v>4</v>
      </c>
      <c r="O2" s="126"/>
      <c r="P2" s="127"/>
      <c r="Q2" s="128" t="s">
        <v>5</v>
      </c>
      <c r="R2" s="129"/>
      <c r="S2" s="130"/>
      <c r="T2" s="112" t="s">
        <v>6</v>
      </c>
      <c r="U2" s="113"/>
      <c r="V2" s="114"/>
      <c r="W2" s="125" t="s">
        <v>7</v>
      </c>
      <c r="X2" s="126"/>
      <c r="Y2" s="127"/>
      <c r="Z2" s="98" t="s">
        <v>8</v>
      </c>
      <c r="AA2" s="101" t="s">
        <v>9</v>
      </c>
    </row>
    <row r="3" spans="1:29" ht="20.399999999999999" x14ac:dyDescent="0.3">
      <c r="A3" s="122"/>
      <c r="B3" s="104" t="s">
        <v>10</v>
      </c>
      <c r="C3" s="105"/>
      <c r="D3" s="106"/>
      <c r="E3" s="107" t="s">
        <v>11</v>
      </c>
      <c r="F3" s="1"/>
      <c r="G3" s="122"/>
      <c r="H3" s="109" t="s">
        <v>10</v>
      </c>
      <c r="I3" s="110"/>
      <c r="J3" s="111"/>
      <c r="K3" s="109" t="s">
        <v>10</v>
      </c>
      <c r="L3" s="110"/>
      <c r="M3" s="111"/>
      <c r="N3" s="109" t="s">
        <v>10</v>
      </c>
      <c r="O3" s="110"/>
      <c r="P3" s="111"/>
      <c r="Q3" s="112" t="s">
        <v>10</v>
      </c>
      <c r="R3" s="113"/>
      <c r="S3" s="114"/>
      <c r="T3" s="115" t="s">
        <v>10</v>
      </c>
      <c r="U3" s="116"/>
      <c r="V3" s="117"/>
      <c r="W3" s="109" t="s">
        <v>10</v>
      </c>
      <c r="X3" s="110"/>
      <c r="Y3" s="111"/>
      <c r="Z3" s="99"/>
      <c r="AA3" s="102"/>
    </row>
    <row r="4" spans="1:29" ht="40.799999999999997" x14ac:dyDescent="0.3">
      <c r="A4" s="123"/>
      <c r="B4" s="2" t="s">
        <v>12</v>
      </c>
      <c r="C4" s="2" t="s">
        <v>13</v>
      </c>
      <c r="D4" s="2" t="s">
        <v>14</v>
      </c>
      <c r="E4" s="108"/>
      <c r="F4" s="1"/>
      <c r="G4" s="123"/>
      <c r="H4" s="3" t="s">
        <v>12</v>
      </c>
      <c r="I4" s="3" t="s">
        <v>13</v>
      </c>
      <c r="J4" s="3" t="s">
        <v>14</v>
      </c>
      <c r="K4" s="3" t="s">
        <v>12</v>
      </c>
      <c r="L4" s="3" t="s">
        <v>13</v>
      </c>
      <c r="M4" s="3" t="s">
        <v>14</v>
      </c>
      <c r="N4" s="3" t="s">
        <v>12</v>
      </c>
      <c r="O4" s="3" t="s">
        <v>13</v>
      </c>
      <c r="P4" s="3" t="s">
        <v>14</v>
      </c>
      <c r="Q4" s="3" t="s">
        <v>15</v>
      </c>
      <c r="R4" s="3" t="s">
        <v>13</v>
      </c>
      <c r="S4" s="3" t="s">
        <v>14</v>
      </c>
      <c r="T4" s="3" t="s">
        <v>15</v>
      </c>
      <c r="U4" s="3" t="s">
        <v>13</v>
      </c>
      <c r="V4" s="3" t="s">
        <v>16</v>
      </c>
      <c r="W4" s="3" t="s">
        <v>12</v>
      </c>
      <c r="X4" s="3" t="s">
        <v>13</v>
      </c>
      <c r="Y4" s="3" t="s">
        <v>16</v>
      </c>
      <c r="Z4" s="99"/>
      <c r="AA4" s="102"/>
    </row>
    <row r="5" spans="1:29" ht="20.399999999999999" x14ac:dyDescent="0.3">
      <c r="A5" s="89" t="s">
        <v>17</v>
      </c>
      <c r="B5" s="2">
        <f>SUM(B9:B30)</f>
        <v>3388</v>
      </c>
      <c r="C5" s="2">
        <f>SUM(C9:C30)</f>
        <v>1694</v>
      </c>
      <c r="D5" s="2">
        <f>SUM(D9:D30)</f>
        <v>1694</v>
      </c>
      <c r="E5" s="92" t="s">
        <v>18</v>
      </c>
      <c r="F5" s="93"/>
      <c r="G5" s="89" t="s">
        <v>17</v>
      </c>
      <c r="H5" s="3">
        <f t="shared" ref="H5:S5" si="0">SUM(H9:H55)</f>
        <v>6931</v>
      </c>
      <c r="I5" s="3">
        <f t="shared" si="0"/>
        <v>3143</v>
      </c>
      <c r="J5" s="3">
        <f t="shared" si="0"/>
        <v>3788</v>
      </c>
      <c r="K5" s="3">
        <f t="shared" si="0"/>
        <v>7403.5999999999995</v>
      </c>
      <c r="L5" s="3">
        <f t="shared" si="0"/>
        <v>3941.7999999999997</v>
      </c>
      <c r="M5" s="3">
        <f t="shared" si="0"/>
        <v>3461.7999999999997</v>
      </c>
      <c r="N5" s="3">
        <f t="shared" si="0"/>
        <v>100120.71717999999</v>
      </c>
      <c r="O5" s="3">
        <f t="shared" si="0"/>
        <v>26805.170000000002</v>
      </c>
      <c r="P5" s="3">
        <f t="shared" si="0"/>
        <v>73315.547179999994</v>
      </c>
      <c r="Q5" s="3">
        <f t="shared" si="0"/>
        <v>9411.6406200000001</v>
      </c>
      <c r="R5" s="3">
        <f t="shared" si="0"/>
        <v>4956.3980700000002</v>
      </c>
      <c r="S5" s="3">
        <f t="shared" si="0"/>
        <v>4455.2425499999999</v>
      </c>
      <c r="T5" s="4">
        <v>37449.529719999999</v>
      </c>
      <c r="U5" s="4">
        <v>22924.729719999999</v>
      </c>
      <c r="V5" s="4">
        <v>13542.872890000001</v>
      </c>
      <c r="W5" s="4">
        <f>SUM(W9:W63)</f>
        <v>49847.24</v>
      </c>
      <c r="X5" s="4">
        <f>SUM(X9:X63)</f>
        <v>30920.488999999998</v>
      </c>
      <c r="Y5" s="4">
        <f>SUM(Y9:Y63)</f>
        <v>18926.751000000004</v>
      </c>
      <c r="Z5" s="100"/>
      <c r="AA5" s="103"/>
    </row>
    <row r="6" spans="1:29" s="11" customFormat="1" ht="20.399999999999999" x14ac:dyDescent="0.3">
      <c r="A6" s="90"/>
      <c r="B6" s="5"/>
      <c r="C6" s="5"/>
      <c r="D6" s="5"/>
      <c r="E6" s="6"/>
      <c r="F6" s="7"/>
      <c r="G6" s="90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5"/>
      <c r="U6" s="5">
        <f>-(U22+U56+U15)</f>
        <v>-981.92710999999997</v>
      </c>
      <c r="V6" s="5">
        <f>-(V22+V56+V15)</f>
        <v>-7.3397100000000002</v>
      </c>
      <c r="W6" s="5"/>
      <c r="X6" s="5"/>
      <c r="Y6" s="5"/>
      <c r="Z6" s="9" t="s">
        <v>19</v>
      </c>
      <c r="AA6" s="10"/>
    </row>
    <row r="7" spans="1:29" s="18" customFormat="1" ht="20.399999999999999" x14ac:dyDescent="0.3">
      <c r="A7" s="90"/>
      <c r="B7" s="12"/>
      <c r="C7" s="12"/>
      <c r="D7" s="12"/>
      <c r="E7" s="13"/>
      <c r="F7" s="14"/>
      <c r="G7" s="90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2"/>
      <c r="U7" s="12"/>
      <c r="V7" s="12"/>
      <c r="W7" s="12"/>
      <c r="X7" s="12"/>
      <c r="Y7" s="12"/>
      <c r="Z7" s="16" t="s">
        <v>20</v>
      </c>
      <c r="AA7" s="17"/>
    </row>
    <row r="8" spans="1:29" s="26" customFormat="1" ht="20.399999999999999" x14ac:dyDescent="0.3">
      <c r="A8" s="90"/>
      <c r="B8" s="19"/>
      <c r="C8" s="19"/>
      <c r="D8" s="19"/>
      <c r="E8" s="20"/>
      <c r="F8" s="21"/>
      <c r="G8" s="90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3">
        <f t="shared" ref="T8:Y8" si="1">SUM(T9:T63)</f>
        <v>36784.772769999996</v>
      </c>
      <c r="U8" s="23">
        <f t="shared" si="1"/>
        <v>23906.656829999996</v>
      </c>
      <c r="V8" s="23">
        <f t="shared" si="1"/>
        <v>12878.115940000002</v>
      </c>
      <c r="W8" s="23">
        <f t="shared" si="1"/>
        <v>49847.24</v>
      </c>
      <c r="X8" s="23">
        <f t="shared" si="1"/>
        <v>30920.488999999998</v>
      </c>
      <c r="Y8" s="23">
        <f t="shared" si="1"/>
        <v>18926.751000000004</v>
      </c>
      <c r="Z8" s="24" t="s">
        <v>21</v>
      </c>
      <c r="AA8" s="25"/>
    </row>
    <row r="9" spans="1:29" ht="231.75" customHeight="1" x14ac:dyDescent="0.3">
      <c r="A9" s="90"/>
      <c r="B9" s="27">
        <f>C9+D9</f>
        <v>1836</v>
      </c>
      <c r="C9" s="27">
        <v>918</v>
      </c>
      <c r="D9" s="27">
        <f>912+6</f>
        <v>918</v>
      </c>
      <c r="E9" s="28" t="s">
        <v>22</v>
      </c>
      <c r="F9" s="28" t="s">
        <v>23</v>
      </c>
      <c r="G9" s="90"/>
      <c r="H9" s="3">
        <f>I9+J9</f>
        <v>0</v>
      </c>
      <c r="I9" s="29"/>
      <c r="J9" s="29"/>
      <c r="K9" s="3">
        <f>L9+M9</f>
        <v>3796.4</v>
      </c>
      <c r="L9" s="30">
        <v>1898.2</v>
      </c>
      <c r="M9" s="30">
        <f>1840+58.2</f>
        <v>1898.2</v>
      </c>
      <c r="N9" s="3">
        <f t="shared" ref="N9:N55" si="2">O9+P9</f>
        <v>0</v>
      </c>
      <c r="O9" s="30"/>
      <c r="P9" s="30"/>
      <c r="Q9" s="31">
        <f>R9+S9</f>
        <v>3467.3008</v>
      </c>
      <c r="R9" s="29">
        <v>1733.6504</v>
      </c>
      <c r="S9" s="29">
        <v>1733.6504</v>
      </c>
      <c r="T9" s="32">
        <f>U9+V9</f>
        <v>329.09920000000011</v>
      </c>
      <c r="U9" s="33">
        <f t="shared" ref="U9:V11" si="3">I9+L9+O9-R9</f>
        <v>164.54960000000005</v>
      </c>
      <c r="V9" s="33">
        <f t="shared" si="3"/>
        <v>164.54960000000005</v>
      </c>
      <c r="W9" s="33">
        <f>X9+Y9</f>
        <v>0</v>
      </c>
      <c r="X9" s="33"/>
      <c r="Y9" s="34"/>
      <c r="Z9" s="35" t="s">
        <v>24</v>
      </c>
      <c r="AA9" s="35"/>
      <c r="AC9" t="s">
        <v>25</v>
      </c>
    </row>
    <row r="10" spans="1:29" ht="139.19999999999999" customHeight="1" x14ac:dyDescent="0.3">
      <c r="A10" s="90"/>
      <c r="B10" s="27">
        <f>C10+D10</f>
        <v>1060</v>
      </c>
      <c r="C10" s="27">
        <v>530</v>
      </c>
      <c r="D10" s="27">
        <v>530</v>
      </c>
      <c r="E10" s="28" t="s">
        <v>26</v>
      </c>
      <c r="F10" s="28" t="s">
        <v>27</v>
      </c>
      <c r="G10" s="90"/>
      <c r="H10" s="3"/>
      <c r="I10" s="29"/>
      <c r="J10" s="29"/>
      <c r="K10" s="3"/>
      <c r="L10" s="30"/>
      <c r="M10" s="30"/>
      <c r="N10" s="3">
        <f t="shared" si="2"/>
        <v>1948.05</v>
      </c>
      <c r="O10" s="30">
        <v>1363.05</v>
      </c>
      <c r="P10" s="30">
        <v>585</v>
      </c>
      <c r="Q10" s="31">
        <f>R10+S10</f>
        <v>1254.8193200000001</v>
      </c>
      <c r="R10" s="29">
        <v>877.98742000000004</v>
      </c>
      <c r="S10" s="29">
        <v>376.83190000000002</v>
      </c>
      <c r="T10" s="32">
        <f>U10+V10</f>
        <v>693.23067999999989</v>
      </c>
      <c r="U10" s="33">
        <f t="shared" si="3"/>
        <v>485.06257999999991</v>
      </c>
      <c r="V10" s="33">
        <f t="shared" si="3"/>
        <v>208.16809999999998</v>
      </c>
      <c r="W10" s="33">
        <f t="shared" ref="W10:W63" si="4">X10+Y10</f>
        <v>0</v>
      </c>
      <c r="X10" s="33"/>
      <c r="Y10" s="34"/>
      <c r="Z10" s="35" t="s">
        <v>28</v>
      </c>
      <c r="AA10" s="35"/>
    </row>
    <row r="11" spans="1:29" ht="303" customHeight="1" x14ac:dyDescent="0.3">
      <c r="A11" s="90"/>
      <c r="B11" s="27">
        <f>C11+D11</f>
        <v>182</v>
      </c>
      <c r="C11" s="27">
        <v>91</v>
      </c>
      <c r="D11" s="27">
        <f>76+15</f>
        <v>91</v>
      </c>
      <c r="E11" s="28" t="s">
        <v>29</v>
      </c>
      <c r="F11" s="28" t="s">
        <v>27</v>
      </c>
      <c r="G11" s="90"/>
      <c r="H11" s="3"/>
      <c r="I11" s="29"/>
      <c r="J11" s="29"/>
      <c r="K11" s="3"/>
      <c r="L11" s="30"/>
      <c r="M11" s="30"/>
      <c r="N11" s="3">
        <f t="shared" si="2"/>
        <v>1471.4639999999999</v>
      </c>
      <c r="O11" s="30"/>
      <c r="P11" s="30">
        <v>1471.4639999999999</v>
      </c>
      <c r="Q11" s="31">
        <f>R11+S11</f>
        <v>0</v>
      </c>
      <c r="R11" s="29"/>
      <c r="S11" s="29"/>
      <c r="T11" s="32">
        <f>U11+V11</f>
        <v>1471.4639999999999</v>
      </c>
      <c r="U11" s="33">
        <f t="shared" si="3"/>
        <v>0</v>
      </c>
      <c r="V11" s="33">
        <f t="shared" si="3"/>
        <v>1471.4639999999999</v>
      </c>
      <c r="W11" s="33">
        <f t="shared" si="4"/>
        <v>5093.5110000000004</v>
      </c>
      <c r="X11" s="33">
        <f>3428.511+1165</f>
        <v>4593.5110000000004</v>
      </c>
      <c r="Y11" s="34">
        <v>500</v>
      </c>
      <c r="Z11" s="35" t="s">
        <v>30</v>
      </c>
      <c r="AA11" s="35"/>
      <c r="AC11" t="s">
        <v>25</v>
      </c>
    </row>
    <row r="12" spans="1:29" ht="72.75" customHeight="1" x14ac:dyDescent="0.3">
      <c r="A12" s="90"/>
      <c r="B12" s="27">
        <f>C12+D12</f>
        <v>10</v>
      </c>
      <c r="C12" s="27">
        <v>5</v>
      </c>
      <c r="D12" s="27">
        <v>5</v>
      </c>
      <c r="E12" s="28" t="s">
        <v>31</v>
      </c>
      <c r="F12" s="36" t="s">
        <v>32</v>
      </c>
      <c r="G12" s="90"/>
      <c r="H12" s="3"/>
      <c r="I12" s="29"/>
      <c r="J12" s="29"/>
      <c r="K12" s="3"/>
      <c r="L12" s="30"/>
      <c r="M12" s="30"/>
      <c r="N12" s="3">
        <f t="shared" si="2"/>
        <v>0</v>
      </c>
      <c r="O12" s="30"/>
      <c r="P12" s="30"/>
      <c r="Q12" s="31"/>
      <c r="R12" s="29"/>
      <c r="S12" s="29"/>
      <c r="T12" s="32"/>
      <c r="U12" s="33"/>
      <c r="V12" s="33"/>
      <c r="W12" s="33">
        <f t="shared" si="4"/>
        <v>1665</v>
      </c>
      <c r="X12" s="33">
        <v>1165</v>
      </c>
      <c r="Y12" s="34">
        <v>500</v>
      </c>
      <c r="Z12" s="37" t="s">
        <v>33</v>
      </c>
      <c r="AA12" s="94"/>
    </row>
    <row r="13" spans="1:29" ht="264" customHeight="1" x14ac:dyDescent="0.3">
      <c r="A13" s="90"/>
      <c r="B13" s="27">
        <f>C13+D13</f>
        <v>300</v>
      </c>
      <c r="C13" s="27">
        <v>150</v>
      </c>
      <c r="D13" s="27">
        <v>150</v>
      </c>
      <c r="E13" s="28" t="s">
        <v>34</v>
      </c>
      <c r="F13" s="36" t="s">
        <v>32</v>
      </c>
      <c r="G13" s="90"/>
      <c r="H13" s="3"/>
      <c r="I13" s="29"/>
      <c r="J13" s="29"/>
      <c r="K13" s="3"/>
      <c r="L13" s="30"/>
      <c r="M13" s="30"/>
      <c r="N13" s="3">
        <f t="shared" si="2"/>
        <v>0</v>
      </c>
      <c r="O13" s="30"/>
      <c r="P13" s="30"/>
      <c r="Q13" s="31"/>
      <c r="R13" s="29"/>
      <c r="S13" s="29"/>
      <c r="T13" s="32"/>
      <c r="U13" s="33"/>
      <c r="V13" s="33"/>
      <c r="W13" s="33">
        <f t="shared" si="4"/>
        <v>2257.7399999999998</v>
      </c>
      <c r="X13" s="33">
        <v>1579.74</v>
      </c>
      <c r="Y13" s="34">
        <v>678</v>
      </c>
      <c r="Z13" s="37" t="s">
        <v>35</v>
      </c>
      <c r="AA13" s="95"/>
    </row>
    <row r="14" spans="1:29" ht="73.8" customHeight="1" x14ac:dyDescent="0.3">
      <c r="A14" s="90"/>
      <c r="B14" s="27"/>
      <c r="C14" s="27"/>
      <c r="D14" s="27"/>
      <c r="E14" s="28"/>
      <c r="F14" s="36"/>
      <c r="G14" s="90"/>
      <c r="H14" s="3">
        <f>I14+J14</f>
        <v>0</v>
      </c>
      <c r="I14" s="29"/>
      <c r="J14" s="29"/>
      <c r="K14" s="3">
        <f>L14+M14</f>
        <v>0</v>
      </c>
      <c r="L14" s="30"/>
      <c r="M14" s="30"/>
      <c r="N14" s="3">
        <f t="shared" si="2"/>
        <v>0</v>
      </c>
      <c r="O14" s="30"/>
      <c r="P14" s="30"/>
      <c r="Q14" s="31">
        <f>R14+S14</f>
        <v>0</v>
      </c>
      <c r="R14" s="29"/>
      <c r="S14" s="29"/>
      <c r="T14" s="32">
        <f>U14+V14</f>
        <v>0</v>
      </c>
      <c r="U14" s="33">
        <f>I14+L14+O14-R14</f>
        <v>0</v>
      </c>
      <c r="V14" s="33">
        <f>J14+M14+P14-S14</f>
        <v>0</v>
      </c>
      <c r="W14" s="33">
        <f t="shared" si="4"/>
        <v>449.55</v>
      </c>
      <c r="X14" s="33">
        <v>314.55</v>
      </c>
      <c r="Y14" s="34">
        <v>135</v>
      </c>
      <c r="Z14" s="35" t="s">
        <v>36</v>
      </c>
      <c r="AA14" s="35"/>
    </row>
    <row r="15" spans="1:29" ht="91.95" customHeight="1" x14ac:dyDescent="0.3">
      <c r="A15" s="90"/>
      <c r="B15" s="27"/>
      <c r="C15" s="27"/>
      <c r="D15" s="27"/>
      <c r="E15" s="28"/>
      <c r="F15" s="36"/>
      <c r="G15" s="90"/>
      <c r="H15" s="3"/>
      <c r="I15" s="29"/>
      <c r="J15" s="29"/>
      <c r="K15" s="3"/>
      <c r="L15" s="30"/>
      <c r="M15" s="30"/>
      <c r="N15" s="3"/>
      <c r="O15" s="30"/>
      <c r="P15" s="30"/>
      <c r="Q15" s="31"/>
      <c r="R15" s="29"/>
      <c r="S15" s="29"/>
      <c r="T15" s="32">
        <f>U15+V15</f>
        <v>14.67942</v>
      </c>
      <c r="U15" s="33">
        <v>7.3397100000000002</v>
      </c>
      <c r="V15" s="33">
        <v>7.3397100000000002</v>
      </c>
      <c r="W15" s="33"/>
      <c r="X15" s="33"/>
      <c r="Y15" s="34"/>
      <c r="Z15" s="96" t="s">
        <v>37</v>
      </c>
      <c r="AA15" s="35"/>
    </row>
    <row r="16" spans="1:29" ht="99.75" customHeight="1" x14ac:dyDescent="0.3">
      <c r="A16" s="90"/>
      <c r="B16" s="27"/>
      <c r="C16" s="27"/>
      <c r="D16" s="27"/>
      <c r="E16" s="28"/>
      <c r="F16" s="36"/>
      <c r="G16" s="90"/>
      <c r="H16" s="3">
        <f>I16+J16</f>
        <v>4260</v>
      </c>
      <c r="I16" s="29">
        <v>2040</v>
      </c>
      <c r="J16" s="29">
        <v>2220</v>
      </c>
      <c r="K16" s="3">
        <f>L16+M16</f>
        <v>220</v>
      </c>
      <c r="L16" s="30">
        <v>200</v>
      </c>
      <c r="M16" s="30">
        <v>20</v>
      </c>
      <c r="N16" s="3">
        <f t="shared" si="2"/>
        <v>0</v>
      </c>
      <c r="O16" s="30"/>
      <c r="P16" s="30"/>
      <c r="Q16" s="31">
        <f>R16+S16</f>
        <v>2835.9045000000001</v>
      </c>
      <c r="R16" s="29">
        <v>1417.95225</v>
      </c>
      <c r="S16" s="29">
        <v>1417.95225</v>
      </c>
      <c r="T16" s="32">
        <f>U16+V16</f>
        <v>1629.41608</v>
      </c>
      <c r="U16" s="33">
        <f>I16+L16+O16-R16-U15</f>
        <v>814.70803999999998</v>
      </c>
      <c r="V16" s="33">
        <f>J16+M16+P16-S16-V15</f>
        <v>814.70803999999998</v>
      </c>
      <c r="W16" s="33">
        <f t="shared" si="4"/>
        <v>0</v>
      </c>
      <c r="X16" s="33"/>
      <c r="Y16" s="34"/>
      <c r="Z16" s="97"/>
      <c r="AA16" s="35"/>
      <c r="AC16" t="s">
        <v>25</v>
      </c>
    </row>
    <row r="17" spans="1:29" ht="105" x14ac:dyDescent="0.3">
      <c r="A17" s="90"/>
      <c r="B17" s="27"/>
      <c r="C17" s="27"/>
      <c r="D17" s="27"/>
      <c r="E17" s="28"/>
      <c r="F17" s="36"/>
      <c r="G17" s="90"/>
      <c r="H17" s="3">
        <f>I17+J17</f>
        <v>0</v>
      </c>
      <c r="I17" s="29"/>
      <c r="J17" s="29"/>
      <c r="K17" s="3">
        <f>L17+M17</f>
        <v>148</v>
      </c>
      <c r="L17" s="30">
        <v>74</v>
      </c>
      <c r="M17" s="30">
        <v>74</v>
      </c>
      <c r="N17" s="3">
        <f t="shared" si="2"/>
        <v>0</v>
      </c>
      <c r="O17" s="30"/>
      <c r="P17" s="30"/>
      <c r="Q17" s="31"/>
      <c r="R17" s="29"/>
      <c r="S17" s="29"/>
      <c r="T17" s="32"/>
      <c r="U17" s="33"/>
      <c r="V17" s="33"/>
      <c r="W17" s="33">
        <f t="shared" si="4"/>
        <v>4329</v>
      </c>
      <c r="X17" s="33">
        <v>3029</v>
      </c>
      <c r="Y17" s="34">
        <v>1300</v>
      </c>
      <c r="Z17" s="35" t="s">
        <v>38</v>
      </c>
      <c r="AA17" s="35"/>
    </row>
    <row r="18" spans="1:29" ht="125.4" customHeight="1" x14ac:dyDescent="0.3">
      <c r="A18" s="90"/>
      <c r="B18" s="27"/>
      <c r="C18" s="27"/>
      <c r="D18" s="27"/>
      <c r="E18" s="28"/>
      <c r="F18" s="36"/>
      <c r="G18" s="90"/>
      <c r="H18" s="3">
        <f>I18+J18</f>
        <v>0</v>
      </c>
      <c r="I18" s="29"/>
      <c r="J18" s="29"/>
      <c r="K18" s="3">
        <f>L18+M18</f>
        <v>1000</v>
      </c>
      <c r="L18" s="30">
        <v>500</v>
      </c>
      <c r="M18" s="30">
        <v>500</v>
      </c>
      <c r="N18" s="3">
        <f t="shared" si="2"/>
        <v>0</v>
      </c>
      <c r="O18" s="30"/>
      <c r="P18" s="30"/>
      <c r="Q18" s="31"/>
      <c r="R18" s="29"/>
      <c r="S18" s="29"/>
      <c r="T18" s="32"/>
      <c r="U18" s="33"/>
      <c r="V18" s="33"/>
      <c r="W18" s="33">
        <f t="shared" si="4"/>
        <v>879.12</v>
      </c>
      <c r="X18" s="33">
        <v>615.12</v>
      </c>
      <c r="Y18" s="34">
        <v>264</v>
      </c>
      <c r="Z18" s="35" t="s">
        <v>39</v>
      </c>
      <c r="AA18" s="35"/>
      <c r="AB18" s="38"/>
      <c r="AC18" s="38"/>
    </row>
    <row r="19" spans="1:29" ht="77.400000000000006" customHeight="1" x14ac:dyDescent="0.3">
      <c r="A19" s="90"/>
      <c r="B19" s="27"/>
      <c r="C19" s="27"/>
      <c r="D19" s="27"/>
      <c r="E19" s="28"/>
      <c r="F19" s="36"/>
      <c r="G19" s="90"/>
      <c r="H19" s="3"/>
      <c r="I19" s="29"/>
      <c r="J19" s="29"/>
      <c r="K19" s="3"/>
      <c r="L19" s="30"/>
      <c r="M19" s="30"/>
      <c r="N19" s="3"/>
      <c r="O19" s="30"/>
      <c r="P19" s="30"/>
      <c r="Q19" s="31"/>
      <c r="R19" s="30"/>
      <c r="S19" s="30"/>
      <c r="T19" s="32"/>
      <c r="U19" s="33"/>
      <c r="V19" s="33"/>
      <c r="W19" s="33">
        <f t="shared" si="4"/>
        <v>1217.9411499999999</v>
      </c>
      <c r="X19" s="33">
        <v>852.19305999999995</v>
      </c>
      <c r="Y19" s="34">
        <v>365.74808999999999</v>
      </c>
      <c r="Z19" s="35" t="s">
        <v>40</v>
      </c>
      <c r="AA19" s="35"/>
      <c r="AB19" s="38"/>
      <c r="AC19" s="38"/>
    </row>
    <row r="20" spans="1:29" ht="77.400000000000006" customHeight="1" x14ac:dyDescent="0.3">
      <c r="A20" s="90"/>
      <c r="B20" s="27"/>
      <c r="C20" s="27"/>
      <c r="D20" s="27"/>
      <c r="E20" s="28"/>
      <c r="F20" s="36"/>
      <c r="G20" s="90"/>
      <c r="H20" s="3"/>
      <c r="I20" s="29"/>
      <c r="J20" s="29"/>
      <c r="K20" s="3"/>
      <c r="L20" s="30"/>
      <c r="M20" s="30"/>
      <c r="N20" s="3"/>
      <c r="O20" s="30"/>
      <c r="P20" s="30"/>
      <c r="Q20" s="31"/>
      <c r="R20" s="30"/>
      <c r="S20" s="30"/>
      <c r="T20" s="32"/>
      <c r="U20" s="33"/>
      <c r="V20" s="33"/>
      <c r="W20" s="33">
        <f t="shared" si="4"/>
        <v>153.23689999999999</v>
      </c>
      <c r="X20" s="33">
        <v>107.21981</v>
      </c>
      <c r="Y20" s="34">
        <v>46.017090000000003</v>
      </c>
      <c r="Z20" s="35" t="s">
        <v>41</v>
      </c>
      <c r="AA20" s="35"/>
      <c r="AB20" s="38"/>
      <c r="AC20" s="38"/>
    </row>
    <row r="21" spans="1:29" ht="77.400000000000006" customHeight="1" x14ac:dyDescent="0.3">
      <c r="A21" s="90"/>
      <c r="B21" s="27"/>
      <c r="C21" s="27"/>
      <c r="D21" s="27"/>
      <c r="E21" s="28"/>
      <c r="F21" s="36"/>
      <c r="G21" s="90"/>
      <c r="H21" s="3"/>
      <c r="I21" s="29"/>
      <c r="J21" s="29"/>
      <c r="K21" s="3"/>
      <c r="L21" s="30"/>
      <c r="M21" s="30"/>
      <c r="N21" s="3"/>
      <c r="O21" s="30"/>
      <c r="P21" s="30"/>
      <c r="Q21" s="31"/>
      <c r="R21" s="30"/>
      <c r="S21" s="30"/>
      <c r="T21" s="32"/>
      <c r="U21" s="33"/>
      <c r="V21" s="33"/>
      <c r="W21" s="33">
        <f t="shared" si="4"/>
        <v>97.351950000000002</v>
      </c>
      <c r="X21" s="33">
        <v>68.117130000000003</v>
      </c>
      <c r="Y21" s="34">
        <v>29.234819999999999</v>
      </c>
      <c r="Z21" s="35" t="s">
        <v>42</v>
      </c>
      <c r="AA21" s="35"/>
      <c r="AB21" s="38"/>
      <c r="AC21" s="38"/>
    </row>
    <row r="22" spans="1:29" ht="168" x14ac:dyDescent="0.3">
      <c r="A22" s="90"/>
      <c r="B22" s="27"/>
      <c r="C22" s="27"/>
      <c r="D22" s="27"/>
      <c r="E22" s="28"/>
      <c r="F22" s="36"/>
      <c r="G22" s="90"/>
      <c r="H22" s="3">
        <f>I22+J22</f>
        <v>0</v>
      </c>
      <c r="I22" s="29"/>
      <c r="J22" s="29"/>
      <c r="K22" s="3">
        <f>L22+M22</f>
        <v>2539.1999999999998</v>
      </c>
      <c r="L22" s="30">
        <v>1269.5999999999999</v>
      </c>
      <c r="M22" s="30">
        <v>1269.5999999999999</v>
      </c>
      <c r="N22" s="3">
        <f t="shared" si="2"/>
        <v>-331.12139999999999</v>
      </c>
      <c r="O22" s="30"/>
      <c r="P22" s="30">
        <v>-331.12139999999999</v>
      </c>
      <c r="Q22" s="31">
        <f>R22+S22</f>
        <v>1853.616</v>
      </c>
      <c r="R22" s="29">
        <f>926.808</f>
        <v>926.80799999999999</v>
      </c>
      <c r="S22" s="29">
        <f>926.808</f>
        <v>926.80799999999999</v>
      </c>
      <c r="T22" s="32">
        <f>U22+V22</f>
        <v>331.12139999999999</v>
      </c>
      <c r="U22" s="33">
        <v>331.12139999999999</v>
      </c>
      <c r="V22" s="33"/>
      <c r="W22" s="33">
        <f t="shared" si="4"/>
        <v>0</v>
      </c>
      <c r="X22" s="33"/>
      <c r="Y22" s="34"/>
      <c r="Z22" s="35" t="s">
        <v>43</v>
      </c>
      <c r="AA22" s="35"/>
      <c r="AB22" s="38"/>
      <c r="AC22" s="38" t="s">
        <v>25</v>
      </c>
    </row>
    <row r="23" spans="1:29" ht="21" x14ac:dyDescent="0.3">
      <c r="A23" s="90"/>
      <c r="B23" s="27"/>
      <c r="C23" s="27"/>
      <c r="D23" s="27"/>
      <c r="E23" s="28"/>
      <c r="F23" s="36"/>
      <c r="G23" s="90"/>
      <c r="H23" s="3"/>
      <c r="I23" s="29"/>
      <c r="J23" s="29"/>
      <c r="K23" s="3"/>
      <c r="L23" s="30"/>
      <c r="M23" s="30"/>
      <c r="N23" s="3"/>
      <c r="O23" s="30"/>
      <c r="P23" s="30"/>
      <c r="Q23" s="31"/>
      <c r="R23" s="29"/>
      <c r="S23" s="29"/>
      <c r="T23" s="32">
        <f>U23+V23</f>
        <v>23.341200000000001</v>
      </c>
      <c r="U23" s="33">
        <v>11.6706</v>
      </c>
      <c r="V23" s="33">
        <v>11.6706</v>
      </c>
      <c r="W23" s="33"/>
      <c r="X23" s="33"/>
      <c r="Y23" s="34"/>
      <c r="Z23" s="35"/>
      <c r="AA23" s="35"/>
      <c r="AB23" s="38"/>
      <c r="AC23" s="38"/>
    </row>
    <row r="24" spans="1:29" ht="251.4" customHeight="1" x14ac:dyDescent="0.3">
      <c r="A24" s="90"/>
      <c r="B24" s="27"/>
      <c r="C24" s="27"/>
      <c r="D24" s="27"/>
      <c r="E24" s="28"/>
      <c r="F24" s="36"/>
      <c r="G24" s="90"/>
      <c r="H24" s="3">
        <f>I24+J24</f>
        <v>465</v>
      </c>
      <c r="I24" s="29"/>
      <c r="J24" s="29">
        <v>465</v>
      </c>
      <c r="K24" s="3">
        <f>L24+M24</f>
        <v>-300</v>
      </c>
      <c r="L24" s="30"/>
      <c r="M24" s="30">
        <v>-300</v>
      </c>
      <c r="N24" s="3">
        <f t="shared" si="2"/>
        <v>-120</v>
      </c>
      <c r="O24" s="30"/>
      <c r="P24" s="30">
        <v>-120</v>
      </c>
      <c r="Q24" s="31">
        <f>R24+S24</f>
        <v>0</v>
      </c>
      <c r="R24" s="29"/>
      <c r="S24" s="29"/>
      <c r="T24" s="32">
        <f>U24+V24</f>
        <v>45</v>
      </c>
      <c r="U24" s="33">
        <f>I24+L24+O24-R24</f>
        <v>0</v>
      </c>
      <c r="V24" s="33">
        <f>J24+M24+P24-S24</f>
        <v>45</v>
      </c>
      <c r="W24" s="33">
        <f t="shared" si="4"/>
        <v>0</v>
      </c>
      <c r="X24" s="33"/>
      <c r="Y24" s="34"/>
      <c r="Z24" s="35" t="s">
        <v>44</v>
      </c>
      <c r="AA24" s="35"/>
      <c r="AC24" t="s">
        <v>25</v>
      </c>
    </row>
    <row r="25" spans="1:29" ht="63" x14ac:dyDescent="0.3">
      <c r="A25" s="90"/>
      <c r="B25" s="27"/>
      <c r="C25" s="27"/>
      <c r="D25" s="27"/>
      <c r="E25" s="28"/>
      <c r="F25" s="36"/>
      <c r="G25" s="90"/>
      <c r="H25" s="3"/>
      <c r="I25" s="30"/>
      <c r="J25" s="30"/>
      <c r="K25" s="3"/>
      <c r="L25" s="30"/>
      <c r="M25" s="30"/>
      <c r="N25" s="3">
        <f t="shared" si="2"/>
        <v>209.79</v>
      </c>
      <c r="O25" s="30">
        <v>146.79</v>
      </c>
      <c r="P25" s="30">
        <v>63</v>
      </c>
      <c r="Q25" s="31"/>
      <c r="R25" s="30"/>
      <c r="S25" s="30"/>
      <c r="T25" s="32"/>
      <c r="U25" s="33"/>
      <c r="V25" s="33"/>
      <c r="W25" s="33">
        <f t="shared" si="4"/>
        <v>1198.8</v>
      </c>
      <c r="X25" s="33">
        <v>838.8</v>
      </c>
      <c r="Y25" s="34">
        <v>360</v>
      </c>
      <c r="Z25" s="35" t="s">
        <v>45</v>
      </c>
      <c r="AA25" s="35"/>
    </row>
    <row r="26" spans="1:29" ht="105" x14ac:dyDescent="0.3">
      <c r="A26" s="90"/>
      <c r="B26" s="27"/>
      <c r="C26" s="27"/>
      <c r="D26" s="27"/>
      <c r="E26" s="28"/>
      <c r="F26" s="36"/>
      <c r="G26" s="90"/>
      <c r="H26" s="3"/>
      <c r="I26" s="30"/>
      <c r="J26" s="30"/>
      <c r="K26" s="3"/>
      <c r="L26" s="30"/>
      <c r="M26" s="30"/>
      <c r="N26" s="3">
        <f t="shared" si="2"/>
        <v>2881.33158</v>
      </c>
      <c r="O26" s="30">
        <v>2016.067</v>
      </c>
      <c r="P26" s="30">
        <v>865.26458000000002</v>
      </c>
      <c r="Q26" s="31"/>
      <c r="R26" s="30"/>
      <c r="S26" s="30"/>
      <c r="T26" s="32"/>
      <c r="U26" s="33"/>
      <c r="V26" s="33"/>
      <c r="W26" s="33">
        <f t="shared" si="4"/>
        <v>14165.82</v>
      </c>
      <c r="X26" s="33">
        <v>9911.82</v>
      </c>
      <c r="Y26" s="34">
        <f>2754+1500</f>
        <v>4254</v>
      </c>
      <c r="Z26" s="35" t="s">
        <v>46</v>
      </c>
      <c r="AA26" s="35"/>
    </row>
    <row r="27" spans="1:29" ht="42" x14ac:dyDescent="0.3">
      <c r="A27" s="90"/>
      <c r="B27" s="27"/>
      <c r="C27" s="27"/>
      <c r="D27" s="27"/>
      <c r="E27" s="28"/>
      <c r="F27" s="36"/>
      <c r="G27" s="90"/>
      <c r="H27" s="3">
        <f>I27+J27</f>
        <v>176</v>
      </c>
      <c r="I27" s="30">
        <v>88</v>
      </c>
      <c r="J27" s="30">
        <v>88</v>
      </c>
      <c r="K27" s="3"/>
      <c r="L27" s="30"/>
      <c r="M27" s="30"/>
      <c r="N27" s="3">
        <f t="shared" si="2"/>
        <v>0</v>
      </c>
      <c r="O27" s="30"/>
      <c r="P27" s="30"/>
      <c r="Q27" s="31">
        <f>R27+S27</f>
        <v>0</v>
      </c>
      <c r="R27" s="29"/>
      <c r="S27" s="29"/>
      <c r="T27" s="32">
        <f>U27+V27</f>
        <v>176</v>
      </c>
      <c r="U27" s="33">
        <f t="shared" ref="U27:V30" si="5">I27+L27+O27-R27</f>
        <v>88</v>
      </c>
      <c r="V27" s="33">
        <f t="shared" si="5"/>
        <v>88</v>
      </c>
      <c r="W27" s="33">
        <f t="shared" si="4"/>
        <v>0</v>
      </c>
      <c r="X27" s="33"/>
      <c r="Y27" s="34"/>
      <c r="Z27" s="35" t="s">
        <v>47</v>
      </c>
      <c r="AA27" s="39"/>
      <c r="AC27" t="s">
        <v>25</v>
      </c>
    </row>
    <row r="28" spans="1:29" ht="126" x14ac:dyDescent="0.4">
      <c r="A28" s="90"/>
      <c r="B28" s="27"/>
      <c r="C28" s="27"/>
      <c r="D28" s="27"/>
      <c r="E28" s="28"/>
      <c r="F28" s="36"/>
      <c r="G28" s="90"/>
      <c r="H28" s="3">
        <f>I28+J28</f>
        <v>2030</v>
      </c>
      <c r="I28" s="29">
        <v>1015</v>
      </c>
      <c r="J28" s="29">
        <v>1015</v>
      </c>
      <c r="K28" s="3">
        <f>L28+M28</f>
        <v>0</v>
      </c>
      <c r="L28" s="30"/>
      <c r="M28" s="30"/>
      <c r="N28" s="3">
        <f t="shared" si="2"/>
        <v>0</v>
      </c>
      <c r="O28" s="30"/>
      <c r="P28" s="30"/>
      <c r="Q28" s="31">
        <f>R28+S28</f>
        <v>0</v>
      </c>
      <c r="R28" s="29"/>
      <c r="S28" s="29"/>
      <c r="T28" s="32">
        <f>U28+V28</f>
        <v>2030</v>
      </c>
      <c r="U28" s="33">
        <f t="shared" si="5"/>
        <v>1015</v>
      </c>
      <c r="V28" s="33">
        <f t="shared" si="5"/>
        <v>1015</v>
      </c>
      <c r="W28" s="33">
        <f t="shared" si="4"/>
        <v>0</v>
      </c>
      <c r="X28" s="33"/>
      <c r="Y28" s="34"/>
      <c r="Z28" s="40" t="s">
        <v>48</v>
      </c>
      <c r="AA28" s="35"/>
      <c r="AC28" t="s">
        <v>25</v>
      </c>
    </row>
    <row r="29" spans="1:29" s="44" customFormat="1" ht="167.4" x14ac:dyDescent="0.35">
      <c r="A29" s="90"/>
      <c r="B29" s="41"/>
      <c r="C29" s="41"/>
      <c r="D29" s="41"/>
      <c r="E29" s="42"/>
      <c r="F29" s="43"/>
      <c r="G29" s="90"/>
      <c r="H29" s="3"/>
      <c r="I29" s="29"/>
      <c r="J29" s="29"/>
      <c r="K29" s="3"/>
      <c r="L29" s="30"/>
      <c r="M29" s="30"/>
      <c r="N29" s="3"/>
      <c r="O29" s="30"/>
      <c r="P29" s="30"/>
      <c r="Q29" s="31"/>
      <c r="R29" s="29"/>
      <c r="S29" s="29"/>
      <c r="T29" s="32"/>
      <c r="U29" s="33"/>
      <c r="V29" s="33"/>
      <c r="W29" s="33">
        <f t="shared" si="4"/>
        <v>1648.35</v>
      </c>
      <c r="X29" s="33">
        <v>1153.3499999999999</v>
      </c>
      <c r="Y29" s="34">
        <v>495</v>
      </c>
      <c r="Z29" s="40" t="s">
        <v>49</v>
      </c>
      <c r="AA29" s="35"/>
    </row>
    <row r="30" spans="1:29" ht="210" x14ac:dyDescent="0.4">
      <c r="A30" s="91"/>
      <c r="B30" s="27"/>
      <c r="C30" s="27"/>
      <c r="D30" s="27"/>
      <c r="E30" s="28"/>
      <c r="F30" s="36"/>
      <c r="G30" s="91"/>
      <c r="H30" s="3"/>
      <c r="I30" s="29"/>
      <c r="J30" s="29"/>
      <c r="K30" s="3"/>
      <c r="L30" s="30"/>
      <c r="M30" s="30"/>
      <c r="N30" s="3">
        <f t="shared" si="2"/>
        <v>3330</v>
      </c>
      <c r="O30" s="30">
        <v>2330</v>
      </c>
      <c r="P30" s="30">
        <v>1000</v>
      </c>
      <c r="Q30" s="31">
        <f>R30+S30</f>
        <v>0</v>
      </c>
      <c r="R30" s="29"/>
      <c r="S30" s="29"/>
      <c r="T30" s="32">
        <f>U30+V30</f>
        <v>3330</v>
      </c>
      <c r="U30" s="33">
        <f t="shared" si="5"/>
        <v>2330</v>
      </c>
      <c r="V30" s="33">
        <f t="shared" si="5"/>
        <v>1000</v>
      </c>
      <c r="W30" s="33">
        <f t="shared" si="4"/>
        <v>0</v>
      </c>
      <c r="X30" s="33"/>
      <c r="Y30" s="34"/>
      <c r="Z30" s="40" t="s">
        <v>50</v>
      </c>
      <c r="AA30" s="35"/>
      <c r="AC30" t="s">
        <v>25</v>
      </c>
    </row>
    <row r="31" spans="1:29" ht="64.2" customHeight="1" x14ac:dyDescent="0.4">
      <c r="A31" s="45"/>
      <c r="B31" s="46"/>
      <c r="C31" s="46"/>
      <c r="D31" s="46"/>
      <c r="E31" s="47"/>
      <c r="F31" s="48"/>
      <c r="G31" s="45"/>
      <c r="H31" s="3"/>
      <c r="I31" s="29"/>
      <c r="J31" s="29"/>
      <c r="K31" s="3"/>
      <c r="L31" s="30"/>
      <c r="M31" s="30"/>
      <c r="N31" s="3"/>
      <c r="O31" s="30"/>
      <c r="P31" s="30"/>
      <c r="Q31" s="31"/>
      <c r="R31" s="29"/>
      <c r="S31" s="29"/>
      <c r="T31" s="32"/>
      <c r="U31" s="33"/>
      <c r="V31" s="33"/>
      <c r="W31" s="33">
        <f>X31+Y31</f>
        <v>23</v>
      </c>
      <c r="X31" s="33"/>
      <c r="Y31" s="34">
        <v>23</v>
      </c>
      <c r="Z31" s="40" t="s">
        <v>51</v>
      </c>
      <c r="AA31" s="35"/>
    </row>
    <row r="32" spans="1:29" ht="62.4" x14ac:dyDescent="0.35">
      <c r="A32" s="45"/>
      <c r="B32" s="46"/>
      <c r="C32" s="46"/>
      <c r="D32" s="46"/>
      <c r="E32" s="47"/>
      <c r="F32" s="48"/>
      <c r="G32" s="45"/>
      <c r="H32" s="3"/>
      <c r="I32" s="29"/>
      <c r="J32" s="29"/>
      <c r="K32" s="3"/>
      <c r="L32" s="30"/>
      <c r="M32" s="30"/>
      <c r="N32" s="3"/>
      <c r="O32" s="30"/>
      <c r="P32" s="30"/>
      <c r="Q32" s="31"/>
      <c r="R32" s="29"/>
      <c r="S32" s="29"/>
      <c r="T32" s="32"/>
      <c r="U32" s="33"/>
      <c r="V32" s="33"/>
      <c r="W32" s="33">
        <f t="shared" si="4"/>
        <v>1044.6210000000001</v>
      </c>
      <c r="X32" s="33">
        <v>730.92100000000005</v>
      </c>
      <c r="Y32" s="34">
        <v>313.7</v>
      </c>
      <c r="Z32" s="40" t="s">
        <v>52</v>
      </c>
      <c r="AA32" s="35"/>
    </row>
    <row r="33" spans="1:29" s="44" customFormat="1" ht="168" x14ac:dyDescent="0.4">
      <c r="A33" s="49"/>
      <c r="B33" s="50"/>
      <c r="C33" s="50"/>
      <c r="D33" s="50"/>
      <c r="E33" s="51"/>
      <c r="F33" s="52"/>
      <c r="G33" s="49"/>
      <c r="H33" s="3"/>
      <c r="I33" s="29"/>
      <c r="J33" s="29"/>
      <c r="K33" s="3"/>
      <c r="L33" s="30"/>
      <c r="M33" s="30"/>
      <c r="N33" s="3"/>
      <c r="O33" s="30"/>
      <c r="P33" s="30"/>
      <c r="Q33" s="31"/>
      <c r="R33" s="29"/>
      <c r="S33" s="29"/>
      <c r="T33" s="32"/>
      <c r="U33" s="33"/>
      <c r="V33" s="33"/>
      <c r="W33" s="33">
        <f t="shared" si="4"/>
        <v>3224.4960000000001</v>
      </c>
      <c r="X33" s="33">
        <v>2256.1790000000001</v>
      </c>
      <c r="Y33" s="34">
        <v>968.31700000000001</v>
      </c>
      <c r="Z33" s="40" t="s">
        <v>53</v>
      </c>
      <c r="AA33" s="35"/>
    </row>
    <row r="34" spans="1:29" s="44" customFormat="1" ht="84" x14ac:dyDescent="0.4">
      <c r="A34" s="49"/>
      <c r="B34" s="50"/>
      <c r="C34" s="50"/>
      <c r="D34" s="50"/>
      <c r="E34" s="51"/>
      <c r="F34" s="52"/>
      <c r="G34" s="49"/>
      <c r="H34" s="3"/>
      <c r="I34" s="29"/>
      <c r="J34" s="29"/>
      <c r="K34" s="3"/>
      <c r="L34" s="30"/>
      <c r="M34" s="30"/>
      <c r="N34" s="3"/>
      <c r="O34" s="30"/>
      <c r="P34" s="30"/>
      <c r="Q34" s="31"/>
      <c r="R34" s="29"/>
      <c r="S34" s="29"/>
      <c r="T34" s="32"/>
      <c r="U34" s="33"/>
      <c r="V34" s="33"/>
      <c r="W34" s="33">
        <f t="shared" si="4"/>
        <v>439.56</v>
      </c>
      <c r="X34" s="33">
        <v>307.56</v>
      </c>
      <c r="Y34" s="34">
        <v>132</v>
      </c>
      <c r="Z34" s="40" t="s">
        <v>54</v>
      </c>
      <c r="AA34" s="35"/>
    </row>
    <row r="35" spans="1:29" ht="84" x14ac:dyDescent="0.4">
      <c r="A35" s="45"/>
      <c r="B35" s="46"/>
      <c r="C35" s="46"/>
      <c r="D35" s="46"/>
      <c r="E35" s="47"/>
      <c r="F35" s="48"/>
      <c r="G35" s="45"/>
      <c r="H35" s="3"/>
      <c r="I35" s="29"/>
      <c r="J35" s="29"/>
      <c r="K35" s="3"/>
      <c r="L35" s="30"/>
      <c r="M35" s="30"/>
      <c r="N35" s="3"/>
      <c r="O35" s="30"/>
      <c r="P35" s="30"/>
      <c r="Q35" s="31"/>
      <c r="R35" s="29"/>
      <c r="S35" s="29"/>
      <c r="T35" s="32"/>
      <c r="U35" s="33"/>
      <c r="V35" s="33"/>
      <c r="W35" s="33">
        <f t="shared" si="4"/>
        <v>97.569000000000003</v>
      </c>
      <c r="X35" s="33">
        <v>68.269000000000005</v>
      </c>
      <c r="Y35" s="34">
        <v>29.3</v>
      </c>
      <c r="Z35" s="40" t="s">
        <v>55</v>
      </c>
      <c r="AA35" s="35"/>
    </row>
    <row r="36" spans="1:29" ht="66" customHeight="1" x14ac:dyDescent="0.3">
      <c r="A36" s="45"/>
      <c r="B36" s="46"/>
      <c r="C36" s="46"/>
      <c r="D36" s="46"/>
      <c r="E36" s="47"/>
      <c r="F36" s="48"/>
      <c r="G36" s="45"/>
      <c r="H36" s="3"/>
      <c r="I36" s="29"/>
      <c r="J36" s="29"/>
      <c r="K36" s="3"/>
      <c r="L36" s="30"/>
      <c r="M36" s="30"/>
      <c r="N36" s="3"/>
      <c r="O36" s="30"/>
      <c r="P36" s="30"/>
      <c r="Q36" s="31"/>
      <c r="R36" s="29"/>
      <c r="S36" s="29"/>
      <c r="T36" s="32"/>
      <c r="U36" s="33"/>
      <c r="V36" s="33"/>
      <c r="W36" s="33">
        <f t="shared" si="4"/>
        <v>51.948</v>
      </c>
      <c r="X36" s="33">
        <v>36.347999999999999</v>
      </c>
      <c r="Y36" s="34">
        <v>15.6</v>
      </c>
      <c r="Z36" s="53" t="s">
        <v>56</v>
      </c>
      <c r="AA36" s="35"/>
    </row>
    <row r="37" spans="1:29" s="44" customFormat="1" ht="105" x14ac:dyDescent="0.4">
      <c r="A37" s="49"/>
      <c r="B37" s="50"/>
      <c r="C37" s="50"/>
      <c r="D37" s="50"/>
      <c r="E37" s="51"/>
      <c r="F37" s="52"/>
      <c r="G37" s="49"/>
      <c r="H37" s="3"/>
      <c r="I37" s="29"/>
      <c r="J37" s="29"/>
      <c r="K37" s="3"/>
      <c r="L37" s="30"/>
      <c r="M37" s="30"/>
      <c r="N37" s="3"/>
      <c r="O37" s="30"/>
      <c r="P37" s="30"/>
      <c r="Q37" s="31"/>
      <c r="R37" s="29"/>
      <c r="S37" s="29"/>
      <c r="T37" s="32"/>
      <c r="U37" s="33"/>
      <c r="V37" s="33"/>
      <c r="W37" s="33">
        <f t="shared" si="4"/>
        <v>909.09</v>
      </c>
      <c r="X37" s="33">
        <v>636.09</v>
      </c>
      <c r="Y37" s="34">
        <v>273</v>
      </c>
      <c r="Z37" s="40" t="s">
        <v>57</v>
      </c>
      <c r="AA37" s="35"/>
    </row>
    <row r="38" spans="1:29" s="44" customFormat="1" ht="63" x14ac:dyDescent="0.4">
      <c r="A38" s="49"/>
      <c r="B38" s="50"/>
      <c r="C38" s="50"/>
      <c r="D38" s="50"/>
      <c r="E38" s="51"/>
      <c r="F38" s="52"/>
      <c r="G38" s="49"/>
      <c r="H38" s="3"/>
      <c r="I38" s="29"/>
      <c r="J38" s="29"/>
      <c r="K38" s="3"/>
      <c r="L38" s="30"/>
      <c r="M38" s="30"/>
      <c r="N38" s="3"/>
      <c r="O38" s="30"/>
      <c r="P38" s="30"/>
      <c r="Q38" s="31"/>
      <c r="R38" s="29"/>
      <c r="S38" s="29"/>
      <c r="T38" s="32"/>
      <c r="U38" s="33"/>
      <c r="V38" s="33"/>
      <c r="W38" s="33">
        <f t="shared" si="4"/>
        <v>666</v>
      </c>
      <c r="X38" s="33">
        <v>466</v>
      </c>
      <c r="Y38" s="34">
        <v>200</v>
      </c>
      <c r="Z38" s="40" t="s">
        <v>58</v>
      </c>
      <c r="AA38" s="35"/>
    </row>
    <row r="39" spans="1:29" ht="105" x14ac:dyDescent="0.4">
      <c r="A39" s="45"/>
      <c r="B39" s="46"/>
      <c r="C39" s="46"/>
      <c r="D39" s="46"/>
      <c r="E39" s="47"/>
      <c r="F39" s="48"/>
      <c r="G39" s="45"/>
      <c r="H39" s="3"/>
      <c r="I39" s="29"/>
      <c r="J39" s="29"/>
      <c r="K39" s="3"/>
      <c r="L39" s="30"/>
      <c r="M39" s="30"/>
      <c r="N39" s="3">
        <f t="shared" si="2"/>
        <v>1098.9000000000001</v>
      </c>
      <c r="O39" s="30">
        <v>768.9</v>
      </c>
      <c r="P39" s="30">
        <v>330</v>
      </c>
      <c r="Q39" s="31"/>
      <c r="R39" s="29"/>
      <c r="S39" s="29"/>
      <c r="T39" s="32"/>
      <c r="U39" s="33"/>
      <c r="V39" s="33"/>
      <c r="W39" s="33">
        <f t="shared" si="4"/>
        <v>50</v>
      </c>
      <c r="X39" s="33">
        <v>34.984999999999999</v>
      </c>
      <c r="Y39" s="34">
        <v>15.015000000000001</v>
      </c>
      <c r="Z39" s="40" t="s">
        <v>59</v>
      </c>
      <c r="AA39" s="35"/>
    </row>
    <row r="40" spans="1:29" ht="253.2" customHeight="1" x14ac:dyDescent="0.4">
      <c r="A40" s="45"/>
      <c r="B40" s="46"/>
      <c r="C40" s="46"/>
      <c r="D40" s="46"/>
      <c r="E40" s="47"/>
      <c r="F40" s="48"/>
      <c r="G40" s="45"/>
      <c r="H40" s="3"/>
      <c r="I40" s="29"/>
      <c r="J40" s="29"/>
      <c r="K40" s="3"/>
      <c r="L40" s="30"/>
      <c r="M40" s="30"/>
      <c r="N40" s="3">
        <f t="shared" si="2"/>
        <v>1332</v>
      </c>
      <c r="O40" s="30">
        <v>932</v>
      </c>
      <c r="P40" s="30">
        <v>400</v>
      </c>
      <c r="Q40" s="31">
        <f>R40+S40</f>
        <v>0</v>
      </c>
      <c r="R40" s="29"/>
      <c r="S40" s="29"/>
      <c r="T40" s="32">
        <f>U40+V40</f>
        <v>6000.66</v>
      </c>
      <c r="U40" s="33">
        <f>I40+L40+O40-R40+1286.16+1980.5</f>
        <v>4198.66</v>
      </c>
      <c r="V40" s="33">
        <f>J40+M40+P40-S40+552+850</f>
        <v>1802</v>
      </c>
      <c r="W40" s="33">
        <f t="shared" si="4"/>
        <v>0</v>
      </c>
      <c r="X40" s="33"/>
      <c r="Y40" s="34"/>
      <c r="Z40" s="40" t="s">
        <v>60</v>
      </c>
      <c r="AA40" s="35"/>
      <c r="AC40" t="s">
        <v>25</v>
      </c>
    </row>
    <row r="41" spans="1:29" ht="78" customHeight="1" x14ac:dyDescent="0.4">
      <c r="A41" s="45"/>
      <c r="B41" s="46"/>
      <c r="C41" s="46"/>
      <c r="D41" s="46"/>
      <c r="E41" s="47"/>
      <c r="F41" s="48"/>
      <c r="G41" s="45"/>
      <c r="H41" s="3"/>
      <c r="I41" s="29"/>
      <c r="J41" s="29"/>
      <c r="K41" s="3"/>
      <c r="L41" s="30"/>
      <c r="M41" s="30"/>
      <c r="N41" s="3">
        <f t="shared" si="2"/>
        <v>231.435</v>
      </c>
      <c r="O41" s="30">
        <v>161.935</v>
      </c>
      <c r="P41" s="30">
        <v>69.5</v>
      </c>
      <c r="Q41" s="31"/>
      <c r="R41" s="30"/>
      <c r="S41" s="30"/>
      <c r="T41" s="32"/>
      <c r="U41" s="33"/>
      <c r="V41" s="33"/>
      <c r="W41" s="33">
        <f t="shared" si="4"/>
        <v>450</v>
      </c>
      <c r="X41" s="33"/>
      <c r="Y41" s="34">
        <f>150+300</f>
        <v>450</v>
      </c>
      <c r="Z41" s="40" t="s">
        <v>61</v>
      </c>
      <c r="AA41" s="35"/>
    </row>
    <row r="42" spans="1:29" ht="63" x14ac:dyDescent="0.4">
      <c r="A42" s="45"/>
      <c r="B42" s="46"/>
      <c r="C42" s="46"/>
      <c r="D42" s="46"/>
      <c r="E42" s="47"/>
      <c r="F42" s="48"/>
      <c r="G42" s="45"/>
      <c r="H42" s="3"/>
      <c r="I42" s="29"/>
      <c r="J42" s="29"/>
      <c r="K42" s="3"/>
      <c r="L42" s="30"/>
      <c r="M42" s="30"/>
      <c r="N42" s="3">
        <f t="shared" si="2"/>
        <v>1838.16</v>
      </c>
      <c r="O42" s="30">
        <v>1286.1600000000001</v>
      </c>
      <c r="P42" s="30">
        <v>552</v>
      </c>
      <c r="Q42" s="31">
        <f>R42+S42</f>
        <v>0</v>
      </c>
      <c r="R42" s="29"/>
      <c r="S42" s="29"/>
      <c r="T42" s="32">
        <f>U42+V42</f>
        <v>0</v>
      </c>
      <c r="U42" s="33"/>
      <c r="V42" s="33"/>
      <c r="W42" s="33">
        <f t="shared" si="4"/>
        <v>499.5</v>
      </c>
      <c r="X42" s="33">
        <v>349.5</v>
      </c>
      <c r="Y42" s="34">
        <v>150</v>
      </c>
      <c r="Z42" s="40" t="s">
        <v>62</v>
      </c>
      <c r="AA42" s="35"/>
      <c r="AC42" t="s">
        <v>25</v>
      </c>
    </row>
    <row r="43" spans="1:29" s="65" customFormat="1" ht="147" x14ac:dyDescent="0.4">
      <c r="A43" s="45"/>
      <c r="B43" s="54"/>
      <c r="C43" s="54"/>
      <c r="D43" s="54"/>
      <c r="E43" s="55"/>
      <c r="F43" s="56"/>
      <c r="G43" s="45"/>
      <c r="H43" s="57"/>
      <c r="I43" s="58"/>
      <c r="J43" s="58"/>
      <c r="K43" s="57"/>
      <c r="L43" s="59"/>
      <c r="M43" s="59"/>
      <c r="N43" s="57">
        <f t="shared" si="2"/>
        <v>3183.8130000000001</v>
      </c>
      <c r="O43" s="59">
        <v>2227.7130000000002</v>
      </c>
      <c r="P43" s="59">
        <v>956.1</v>
      </c>
      <c r="Q43" s="60">
        <f>R43+S43</f>
        <v>0</v>
      </c>
      <c r="R43" s="58"/>
      <c r="S43" s="58"/>
      <c r="T43" s="61">
        <f>U43+V43</f>
        <v>5193.4680000000008</v>
      </c>
      <c r="U43" s="62">
        <f>I43+L43+O43-R43+1406.155</f>
        <v>3633.8680000000004</v>
      </c>
      <c r="V43" s="33">
        <f>J43+M43+P43-S43+603.5</f>
        <v>1559.6</v>
      </c>
      <c r="W43" s="33">
        <f t="shared" si="4"/>
        <v>0</v>
      </c>
      <c r="X43" s="33"/>
      <c r="Y43" s="34"/>
      <c r="Z43" s="63" t="s">
        <v>63</v>
      </c>
      <c r="AA43" s="64"/>
      <c r="AC43" s="65" t="s">
        <v>25</v>
      </c>
    </row>
    <row r="44" spans="1:29" ht="63" x14ac:dyDescent="0.4">
      <c r="A44" s="45"/>
      <c r="B44" s="46"/>
      <c r="C44" s="46"/>
      <c r="D44" s="46"/>
      <c r="E44" s="47"/>
      <c r="F44" s="48"/>
      <c r="G44" s="45"/>
      <c r="H44" s="3"/>
      <c r="I44" s="29"/>
      <c r="J44" s="29"/>
      <c r="K44" s="3"/>
      <c r="L44" s="30"/>
      <c r="M44" s="30"/>
      <c r="N44" s="3">
        <f t="shared" si="2"/>
        <v>2009.655</v>
      </c>
      <c r="O44" s="30">
        <v>1406.155</v>
      </c>
      <c r="P44" s="30">
        <v>603.5</v>
      </c>
      <c r="Q44" s="31">
        <f>R44+S44</f>
        <v>0</v>
      </c>
      <c r="R44" s="29"/>
      <c r="S44" s="29"/>
      <c r="T44" s="32">
        <f>U44+V44</f>
        <v>0</v>
      </c>
      <c r="U44" s="33"/>
      <c r="V44" s="33"/>
      <c r="W44" s="33">
        <f t="shared" si="4"/>
        <v>1391.94</v>
      </c>
      <c r="X44" s="33">
        <v>973.94</v>
      </c>
      <c r="Y44" s="34">
        <v>418</v>
      </c>
      <c r="Z44" s="40" t="s">
        <v>64</v>
      </c>
      <c r="AA44" s="35"/>
      <c r="AC44" t="s">
        <v>25</v>
      </c>
    </row>
    <row r="45" spans="1:29" ht="229.2" customHeight="1" x14ac:dyDescent="0.4">
      <c r="A45" s="45"/>
      <c r="B45" s="46"/>
      <c r="C45" s="46"/>
      <c r="D45" s="46"/>
      <c r="E45" s="47"/>
      <c r="F45" s="48"/>
      <c r="G45" s="45"/>
      <c r="H45" s="3"/>
      <c r="I45" s="29"/>
      <c r="J45" s="29"/>
      <c r="K45" s="3"/>
      <c r="L45" s="30"/>
      <c r="M45" s="30"/>
      <c r="N45" s="3">
        <f t="shared" si="2"/>
        <v>5294.7</v>
      </c>
      <c r="O45" s="30">
        <v>3704.7</v>
      </c>
      <c r="P45" s="30">
        <v>1590</v>
      </c>
      <c r="Q45" s="31">
        <f>R45+S45</f>
        <v>0</v>
      </c>
      <c r="R45" s="29"/>
      <c r="S45" s="29"/>
      <c r="T45" s="32">
        <f>U45+V45</f>
        <v>5294.7</v>
      </c>
      <c r="U45" s="33">
        <f>I45+L45+O45-R45</f>
        <v>3704.7</v>
      </c>
      <c r="V45" s="33">
        <f>J45+M45+P45-S45</f>
        <v>1590</v>
      </c>
      <c r="W45" s="33">
        <f t="shared" si="4"/>
        <v>0</v>
      </c>
      <c r="X45" s="33"/>
      <c r="Y45" s="34"/>
      <c r="Z45" s="40" t="s">
        <v>65</v>
      </c>
      <c r="AA45" s="35"/>
      <c r="AC45" t="s">
        <v>25</v>
      </c>
    </row>
    <row r="46" spans="1:29" s="65" customFormat="1" ht="84" x14ac:dyDescent="0.4">
      <c r="A46" s="45"/>
      <c r="B46" s="54"/>
      <c r="C46" s="54"/>
      <c r="D46" s="54"/>
      <c r="E46" s="55"/>
      <c r="F46" s="56"/>
      <c r="G46" s="45"/>
      <c r="H46" s="57"/>
      <c r="I46" s="58"/>
      <c r="J46" s="58"/>
      <c r="K46" s="57"/>
      <c r="L46" s="59"/>
      <c r="M46" s="59"/>
      <c r="N46" s="57">
        <f t="shared" si="2"/>
        <v>2331</v>
      </c>
      <c r="O46" s="59">
        <v>1631</v>
      </c>
      <c r="P46" s="59">
        <v>700</v>
      </c>
      <c r="Q46" s="60"/>
      <c r="R46" s="58"/>
      <c r="S46" s="58"/>
      <c r="T46" s="61"/>
      <c r="U46" s="62"/>
      <c r="V46" s="33"/>
      <c r="W46" s="33">
        <f t="shared" si="4"/>
        <v>413.58600000000001</v>
      </c>
      <c r="X46" s="33">
        <v>289.38600000000002</v>
      </c>
      <c r="Y46" s="34">
        <v>124.2</v>
      </c>
      <c r="Z46" s="63" t="s">
        <v>66</v>
      </c>
      <c r="AA46" s="64"/>
    </row>
    <row r="47" spans="1:29" s="44" customFormat="1" ht="84" x14ac:dyDescent="0.4">
      <c r="A47" s="49"/>
      <c r="B47" s="50"/>
      <c r="C47" s="50"/>
      <c r="D47" s="50"/>
      <c r="E47" s="51"/>
      <c r="F47" s="52"/>
      <c r="G47" s="49"/>
      <c r="H47" s="3"/>
      <c r="I47" s="29"/>
      <c r="J47" s="29"/>
      <c r="K47" s="3"/>
      <c r="L47" s="30"/>
      <c r="M47" s="30"/>
      <c r="N47" s="3">
        <f t="shared" si="2"/>
        <v>166.5</v>
      </c>
      <c r="O47" s="30">
        <v>116.5</v>
      </c>
      <c r="P47" s="30">
        <v>50</v>
      </c>
      <c r="Q47" s="31">
        <f>R47+S47</f>
        <v>0</v>
      </c>
      <c r="R47" s="29"/>
      <c r="S47" s="29"/>
      <c r="T47" s="32">
        <f>U47+V47</f>
        <v>166.5</v>
      </c>
      <c r="U47" s="33">
        <f>I47+L47+O47-R47</f>
        <v>116.5</v>
      </c>
      <c r="V47" s="33">
        <f>J47+M47+P47-S47</f>
        <v>50</v>
      </c>
      <c r="W47" s="33">
        <f t="shared" si="4"/>
        <v>0</v>
      </c>
      <c r="X47" s="33"/>
      <c r="Y47" s="34"/>
      <c r="Z47" s="40" t="s">
        <v>67</v>
      </c>
      <c r="AA47" s="35"/>
      <c r="AC47" s="44" t="s">
        <v>25</v>
      </c>
    </row>
    <row r="48" spans="1:29" ht="63" x14ac:dyDescent="0.4">
      <c r="H48" s="3"/>
      <c r="I48" s="29"/>
      <c r="J48" s="29"/>
      <c r="K48" s="66"/>
      <c r="L48" s="67"/>
      <c r="M48" s="67"/>
      <c r="N48" s="3">
        <f t="shared" si="2"/>
        <v>12454.2</v>
      </c>
      <c r="O48" s="67">
        <v>8714.2000000000007</v>
      </c>
      <c r="P48" s="30">
        <v>3740</v>
      </c>
      <c r="Q48" s="31"/>
      <c r="R48" s="29"/>
      <c r="S48" s="29"/>
      <c r="T48" s="32"/>
      <c r="U48" s="33"/>
      <c r="V48" s="33"/>
      <c r="W48" s="33">
        <f t="shared" si="4"/>
        <v>0</v>
      </c>
      <c r="X48" s="33"/>
      <c r="Y48" s="34"/>
      <c r="Z48" s="40" t="s">
        <v>68</v>
      </c>
      <c r="AA48" s="35"/>
    </row>
    <row r="49" spans="1:27" ht="73.2" customHeight="1" x14ac:dyDescent="0.4">
      <c r="H49" s="3"/>
      <c r="I49" s="29"/>
      <c r="J49" s="29"/>
      <c r="K49" s="66"/>
      <c r="L49" s="67"/>
      <c r="M49" s="67"/>
      <c r="N49" s="3">
        <f t="shared" si="2"/>
        <v>500</v>
      </c>
      <c r="O49" s="67"/>
      <c r="P49" s="30">
        <v>500</v>
      </c>
      <c r="Q49" s="31"/>
      <c r="R49" s="29"/>
      <c r="S49" s="30"/>
      <c r="T49" s="32"/>
      <c r="U49" s="33"/>
      <c r="V49" s="33"/>
      <c r="W49" s="33">
        <f t="shared" si="4"/>
        <v>1500</v>
      </c>
      <c r="X49" s="33"/>
      <c r="Y49" s="34">
        <v>1500</v>
      </c>
      <c r="Z49" s="40" t="s">
        <v>69</v>
      </c>
      <c r="AA49" s="35"/>
    </row>
    <row r="50" spans="1:27" s="44" customFormat="1" ht="61.95" customHeight="1" x14ac:dyDescent="0.4">
      <c r="H50" s="3"/>
      <c r="I50" s="29"/>
      <c r="J50" s="29"/>
      <c r="K50" s="66"/>
      <c r="L50" s="67"/>
      <c r="M50" s="67"/>
      <c r="N50" s="3"/>
      <c r="O50" s="67"/>
      <c r="P50" s="30"/>
      <c r="Q50" s="31"/>
      <c r="R50" s="29"/>
      <c r="S50" s="30"/>
      <c r="T50" s="32"/>
      <c r="U50" s="33"/>
      <c r="V50" s="33"/>
      <c r="W50" s="33">
        <f t="shared" si="4"/>
        <v>275.2</v>
      </c>
      <c r="X50" s="33"/>
      <c r="Y50" s="34">
        <v>275.2</v>
      </c>
      <c r="Z50" s="40" t="s">
        <v>70</v>
      </c>
      <c r="AA50" s="35"/>
    </row>
    <row r="51" spans="1:27" s="44" customFormat="1" ht="259.2" customHeight="1" x14ac:dyDescent="0.4">
      <c r="A51" s="44" t="s">
        <v>71</v>
      </c>
      <c r="H51" s="3"/>
      <c r="I51" s="29"/>
      <c r="J51" s="29"/>
      <c r="K51" s="66"/>
      <c r="L51" s="67"/>
      <c r="M51" s="67"/>
      <c r="N51" s="3"/>
      <c r="O51" s="67"/>
      <c r="P51" s="30"/>
      <c r="Q51" s="31"/>
      <c r="R51" s="29"/>
      <c r="S51" s="30"/>
      <c r="T51" s="32"/>
      <c r="U51" s="33"/>
      <c r="V51" s="33"/>
      <c r="W51" s="33">
        <f t="shared" si="4"/>
        <v>495</v>
      </c>
      <c r="X51" s="33"/>
      <c r="Y51" s="34">
        <v>495</v>
      </c>
      <c r="Z51" s="40" t="s">
        <v>72</v>
      </c>
      <c r="AA51" s="35"/>
    </row>
    <row r="52" spans="1:27" s="44" customFormat="1" ht="231.6" customHeight="1" x14ac:dyDescent="0.4">
      <c r="H52" s="3"/>
      <c r="I52" s="29"/>
      <c r="J52" s="29"/>
      <c r="K52" s="66"/>
      <c r="L52" s="67"/>
      <c r="M52" s="67"/>
      <c r="N52" s="3"/>
      <c r="O52" s="67"/>
      <c r="P52" s="30"/>
      <c r="Q52" s="31"/>
      <c r="R52" s="29"/>
      <c r="S52" s="30"/>
      <c r="T52" s="32"/>
      <c r="U52" s="33"/>
      <c r="V52" s="33"/>
      <c r="W52" s="33">
        <f t="shared" si="4"/>
        <v>825</v>
      </c>
      <c r="X52" s="33"/>
      <c r="Y52" s="34">
        <v>825</v>
      </c>
      <c r="Z52" s="40" t="s">
        <v>73</v>
      </c>
      <c r="AA52" s="35"/>
    </row>
    <row r="53" spans="1:27" s="44" customFormat="1" ht="76.2" customHeight="1" x14ac:dyDescent="0.3">
      <c r="H53" s="3"/>
      <c r="I53" s="29"/>
      <c r="J53" s="29"/>
      <c r="K53" s="66"/>
      <c r="L53" s="67"/>
      <c r="M53" s="67"/>
      <c r="N53" s="3"/>
      <c r="O53" s="67"/>
      <c r="P53" s="30"/>
      <c r="Q53" s="31"/>
      <c r="R53" s="29"/>
      <c r="S53" s="30"/>
      <c r="T53" s="32"/>
      <c r="U53" s="33"/>
      <c r="V53" s="33"/>
      <c r="W53" s="33">
        <f t="shared" si="4"/>
        <v>2176.25</v>
      </c>
      <c r="X53" s="33"/>
      <c r="Y53" s="34">
        <v>2176.25</v>
      </c>
      <c r="Z53" s="35" t="s">
        <v>74</v>
      </c>
      <c r="AA53" s="35"/>
    </row>
    <row r="54" spans="1:27" s="44" customFormat="1" ht="51.6" customHeight="1" x14ac:dyDescent="0.3">
      <c r="H54" s="3"/>
      <c r="I54" s="29"/>
      <c r="J54" s="29"/>
      <c r="K54" s="66"/>
      <c r="L54" s="67"/>
      <c r="M54" s="67"/>
      <c r="N54" s="3"/>
      <c r="O54" s="67"/>
      <c r="P54" s="30"/>
      <c r="Q54" s="31"/>
      <c r="R54" s="29"/>
      <c r="S54" s="30"/>
      <c r="T54" s="32"/>
      <c r="U54" s="33"/>
      <c r="V54" s="33"/>
      <c r="W54" s="33">
        <f t="shared" si="4"/>
        <v>1599.652</v>
      </c>
      <c r="X54" s="33"/>
      <c r="Y54" s="34">
        <v>1599.652</v>
      </c>
      <c r="Z54" s="35" t="s">
        <v>75</v>
      </c>
      <c r="AA54" s="35"/>
    </row>
    <row r="55" spans="1:27" ht="39" customHeight="1" x14ac:dyDescent="0.4">
      <c r="H55" s="3"/>
      <c r="I55" s="29"/>
      <c r="J55" s="29"/>
      <c r="K55" s="66"/>
      <c r="L55" s="67"/>
      <c r="M55" s="67"/>
      <c r="N55" s="3">
        <f t="shared" si="2"/>
        <v>60290.84</v>
      </c>
      <c r="O55" s="67"/>
      <c r="P55" s="30">
        <f>58887.1392+800.0004+603.7004</f>
        <v>60290.84</v>
      </c>
      <c r="Q55" s="31"/>
      <c r="R55" s="29"/>
      <c r="S55" s="30"/>
      <c r="T55" s="32"/>
      <c r="U55" s="33"/>
      <c r="V55" s="33"/>
      <c r="W55" s="33">
        <f t="shared" si="4"/>
        <v>16.516999999999999</v>
      </c>
      <c r="X55" s="33"/>
      <c r="Y55" s="34">
        <v>16.516999999999999</v>
      </c>
      <c r="Z55" s="40" t="s">
        <v>76</v>
      </c>
      <c r="AA55" s="35"/>
    </row>
    <row r="56" spans="1:27" s="44" customFormat="1" ht="249.6" customHeight="1" x14ac:dyDescent="0.4">
      <c r="H56" s="68"/>
      <c r="I56" s="68"/>
      <c r="J56" s="68"/>
      <c r="K56" s="69"/>
      <c r="L56" s="70"/>
      <c r="M56" s="70"/>
      <c r="N56" s="70"/>
      <c r="O56" s="70"/>
      <c r="P56" s="70"/>
      <c r="Q56" s="71"/>
      <c r="R56" s="68"/>
      <c r="S56" s="68"/>
      <c r="T56" s="32">
        <f t="shared" ref="T56:T63" si="6">U56+V56</f>
        <v>643.46600000000001</v>
      </c>
      <c r="U56" s="72">
        <v>643.46600000000001</v>
      </c>
      <c r="V56" s="72"/>
      <c r="W56" s="33">
        <f t="shared" si="4"/>
        <v>0</v>
      </c>
      <c r="X56" s="72"/>
      <c r="Y56" s="73"/>
      <c r="Z56" s="74" t="s">
        <v>77</v>
      </c>
      <c r="AA56" s="70"/>
    </row>
    <row r="57" spans="1:27" s="44" customFormat="1" ht="52.5" customHeight="1" x14ac:dyDescent="0.4">
      <c r="H57" s="68"/>
      <c r="I57" s="68"/>
      <c r="J57" s="68"/>
      <c r="K57" s="69"/>
      <c r="L57" s="70"/>
      <c r="M57" s="70"/>
      <c r="N57" s="70"/>
      <c r="O57" s="70"/>
      <c r="P57" s="70"/>
      <c r="Q57" s="71"/>
      <c r="R57" s="68"/>
      <c r="S57" s="68"/>
      <c r="T57" s="32">
        <f t="shared" si="6"/>
        <v>64.713499999999996</v>
      </c>
      <c r="U57" s="72">
        <v>32.356749999999998</v>
      </c>
      <c r="V57" s="72">
        <v>32.356749999999998</v>
      </c>
      <c r="W57" s="33"/>
      <c r="X57" s="72"/>
      <c r="Y57" s="73"/>
      <c r="Z57" s="75" t="s">
        <v>78</v>
      </c>
      <c r="AA57" s="70"/>
    </row>
    <row r="58" spans="1:27" ht="126" x14ac:dyDescent="0.4">
      <c r="H58" s="68"/>
      <c r="I58" s="68"/>
      <c r="J58" s="68"/>
      <c r="K58" s="69"/>
      <c r="L58" s="70"/>
      <c r="M58" s="70"/>
      <c r="N58" s="70"/>
      <c r="O58" s="70"/>
      <c r="P58" s="70"/>
      <c r="Q58" s="71"/>
      <c r="R58" s="68"/>
      <c r="S58" s="68"/>
      <c r="T58" s="32">
        <f t="shared" si="6"/>
        <v>299.56328999999999</v>
      </c>
      <c r="U58" s="72">
        <v>209.60415</v>
      </c>
      <c r="V58" s="72">
        <v>89.959140000000005</v>
      </c>
      <c r="W58" s="33">
        <f t="shared" si="4"/>
        <v>0</v>
      </c>
      <c r="X58" s="72"/>
      <c r="Y58" s="73"/>
      <c r="Z58" s="74" t="s">
        <v>79</v>
      </c>
      <c r="AA58" s="70"/>
    </row>
    <row r="59" spans="1:27" ht="42" x14ac:dyDescent="0.4">
      <c r="H59" s="76"/>
      <c r="I59" s="76"/>
      <c r="J59" s="76"/>
      <c r="K59" s="77"/>
      <c r="L59" s="78"/>
      <c r="M59" s="78"/>
      <c r="N59" s="78"/>
      <c r="O59" s="78"/>
      <c r="P59" s="78"/>
      <c r="Q59" s="79"/>
      <c r="R59" s="76"/>
      <c r="S59" s="76"/>
      <c r="T59" s="32">
        <f t="shared" si="6"/>
        <v>60</v>
      </c>
      <c r="U59" s="80"/>
      <c r="V59" s="81">
        <v>60</v>
      </c>
      <c r="W59" s="33">
        <f t="shared" si="4"/>
        <v>139.80000000000001</v>
      </c>
      <c r="X59" s="81">
        <v>139.80000000000001</v>
      </c>
      <c r="Y59" s="82"/>
      <c r="Z59" s="83" t="s">
        <v>80</v>
      </c>
      <c r="AA59" s="78"/>
    </row>
    <row r="60" spans="1:27" ht="42" x14ac:dyDescent="0.4">
      <c r="H60" s="76"/>
      <c r="I60" s="76"/>
      <c r="J60" s="76"/>
      <c r="K60" s="77"/>
      <c r="L60" s="78"/>
      <c r="M60" s="78"/>
      <c r="N60" s="78"/>
      <c r="O60" s="78"/>
      <c r="P60" s="78"/>
      <c r="Q60" s="79"/>
      <c r="R60" s="76"/>
      <c r="S60" s="76"/>
      <c r="T60" s="32">
        <f t="shared" si="6"/>
        <v>150</v>
      </c>
      <c r="U60" s="80"/>
      <c r="V60" s="81">
        <v>150</v>
      </c>
      <c r="W60" s="33">
        <f t="shared" si="4"/>
        <v>349.5</v>
      </c>
      <c r="X60" s="81">
        <v>349.5</v>
      </c>
      <c r="Y60" s="82"/>
      <c r="Z60" s="84" t="s">
        <v>81</v>
      </c>
      <c r="AA60" s="78"/>
    </row>
    <row r="61" spans="1:27" s="44" customFormat="1" ht="168" x14ac:dyDescent="0.4">
      <c r="H61" s="68"/>
      <c r="I61" s="68"/>
      <c r="J61" s="68"/>
      <c r="K61" s="69"/>
      <c r="L61" s="70"/>
      <c r="M61" s="70"/>
      <c r="N61" s="70"/>
      <c r="O61" s="70"/>
      <c r="P61" s="70"/>
      <c r="Q61" s="71"/>
      <c r="R61" s="68"/>
      <c r="S61" s="68"/>
      <c r="T61" s="32">
        <f t="shared" si="6"/>
        <v>240.6</v>
      </c>
      <c r="U61" s="81">
        <v>120.3</v>
      </c>
      <c r="V61" s="81">
        <v>120.3</v>
      </c>
      <c r="W61" s="33">
        <f t="shared" si="4"/>
        <v>0</v>
      </c>
      <c r="X61" s="81"/>
      <c r="Y61" s="82"/>
      <c r="Z61" s="74" t="s">
        <v>82</v>
      </c>
      <c r="AA61" s="70"/>
    </row>
    <row r="62" spans="1:27" s="44" customFormat="1" ht="42" x14ac:dyDescent="0.4">
      <c r="H62" s="68"/>
      <c r="I62" s="68"/>
      <c r="J62" s="68"/>
      <c r="K62" s="69"/>
      <c r="L62" s="70"/>
      <c r="M62" s="70"/>
      <c r="N62" s="70"/>
      <c r="O62" s="70"/>
      <c r="P62" s="70"/>
      <c r="Q62" s="71"/>
      <c r="R62" s="68"/>
      <c r="S62" s="68"/>
      <c r="T62" s="32">
        <f t="shared" si="6"/>
        <v>23</v>
      </c>
      <c r="U62" s="81"/>
      <c r="V62" s="81">
        <v>23</v>
      </c>
      <c r="W62" s="33">
        <f t="shared" si="4"/>
        <v>53.59</v>
      </c>
      <c r="X62" s="81">
        <v>53.59</v>
      </c>
      <c r="Y62" s="82"/>
      <c r="Z62" s="74" t="s">
        <v>83</v>
      </c>
      <c r="AA62" s="70"/>
    </row>
    <row r="63" spans="1:27" s="44" customFormat="1" ht="126" x14ac:dyDescent="0.4">
      <c r="H63" s="68"/>
      <c r="I63" s="68"/>
      <c r="J63" s="68"/>
      <c r="K63" s="69"/>
      <c r="L63" s="70"/>
      <c r="M63" s="70"/>
      <c r="N63" s="70"/>
      <c r="O63" s="70"/>
      <c r="P63" s="70"/>
      <c r="Q63" s="71"/>
      <c r="R63" s="68"/>
      <c r="S63" s="68"/>
      <c r="T63" s="32">
        <f t="shared" si="6"/>
        <v>8574.75</v>
      </c>
      <c r="U63" s="81">
        <v>5999.75</v>
      </c>
      <c r="V63" s="81">
        <v>2575</v>
      </c>
      <c r="W63" s="33">
        <f t="shared" si="4"/>
        <v>0</v>
      </c>
      <c r="X63" s="81"/>
      <c r="Y63" s="82"/>
      <c r="Z63" s="74" t="s">
        <v>84</v>
      </c>
      <c r="AA63" s="70"/>
    </row>
  </sheetData>
  <mergeCells count="25">
    <mergeCell ref="H1:AA1"/>
    <mergeCell ref="A2:A4"/>
    <mergeCell ref="B2:E2"/>
    <mergeCell ref="G2:G4"/>
    <mergeCell ref="H2:J2"/>
    <mergeCell ref="K2:M2"/>
    <mergeCell ref="N2:P2"/>
    <mergeCell ref="Q2:S2"/>
    <mergeCell ref="T2:V2"/>
    <mergeCell ref="W2:Y2"/>
    <mergeCell ref="A5:A30"/>
    <mergeCell ref="E5:F5"/>
    <mergeCell ref="G5:G30"/>
    <mergeCell ref="AA12:AA13"/>
    <mergeCell ref="Z15:Z16"/>
    <mergeCell ref="Z2:Z5"/>
    <mergeCell ref="AA2:AA5"/>
    <mergeCell ref="B3:D3"/>
    <mergeCell ref="E3:E4"/>
    <mergeCell ref="H3:J3"/>
    <mergeCell ref="K3:M3"/>
    <mergeCell ref="N3:P3"/>
    <mergeCell ref="Q3:S3"/>
    <mergeCell ref="T3:V3"/>
    <mergeCell ref="W3:Y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2026-02-10T10:29:45Z</dcterms:modified>
</cp:coreProperties>
</file>