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0" yWindow="0" windowWidth="28800" windowHeight="12210"/>
  </bookViews>
  <sheets>
    <sheet name="Лист2" sheetId="2" r:id="rId1"/>
  </sheets>
  <definedNames>
    <definedName name="_xlnm.Print_Area" localSheetId="0">Лист2!$A$1:$D$85</definedName>
  </definedNames>
  <calcPr calcId="162913"/>
</workbook>
</file>

<file path=xl/calcChain.xml><?xml version="1.0" encoding="utf-8"?>
<calcChain xmlns="http://schemas.openxmlformats.org/spreadsheetml/2006/main">
  <c r="C5" i="2" l="1"/>
  <c r="B5" i="2"/>
  <c r="D39" i="2"/>
  <c r="C39" i="2"/>
  <c r="C42" i="2"/>
  <c r="B42" i="2"/>
  <c r="B39" i="2"/>
  <c r="C58" i="2"/>
  <c r="B58" i="2"/>
  <c r="D52" i="2"/>
  <c r="D6" i="2"/>
  <c r="D8" i="2"/>
  <c r="D9" i="2"/>
  <c r="D10" i="2"/>
  <c r="D12" i="2"/>
  <c r="D13" i="2"/>
  <c r="D14" i="2"/>
  <c r="D15" i="2"/>
  <c r="D16" i="2"/>
  <c r="D18" i="2"/>
  <c r="D19" i="2"/>
  <c r="D21" i="2"/>
  <c r="D22" i="2"/>
  <c r="D23" i="2"/>
  <c r="D24" i="2"/>
  <c r="D27" i="2"/>
  <c r="D28" i="2"/>
  <c r="D29" i="2"/>
  <c r="D30" i="2"/>
  <c r="D31" i="2"/>
  <c r="D32" i="2"/>
  <c r="D33" i="2"/>
  <c r="D34" i="2"/>
  <c r="D36" i="2"/>
  <c r="D37" i="2"/>
  <c r="D38" i="2"/>
  <c r="D41" i="2"/>
  <c r="D43" i="2"/>
  <c r="D44" i="2"/>
  <c r="D45" i="2"/>
  <c r="D46" i="2"/>
  <c r="C11" i="2"/>
  <c r="D11" i="2"/>
  <c r="C7" i="2"/>
  <c r="B11" i="2"/>
  <c r="C35" i="2"/>
  <c r="B35" i="2"/>
  <c r="D35" i="2"/>
  <c r="C26" i="2"/>
  <c r="B26" i="2"/>
  <c r="D26" i="2"/>
  <c r="B25" i="2"/>
  <c r="C20" i="2"/>
  <c r="C17" i="2"/>
  <c r="B20" i="2"/>
  <c r="B17" i="2"/>
  <c r="D17" i="2"/>
  <c r="B7" i="2"/>
  <c r="B49" i="2"/>
  <c r="C49" i="2"/>
  <c r="D49" i="2"/>
  <c r="D50" i="2"/>
  <c r="D51" i="2"/>
  <c r="D53" i="2"/>
  <c r="D54" i="2"/>
  <c r="D57" i="2"/>
  <c r="D59" i="2"/>
  <c r="D61" i="2"/>
  <c r="D62" i="2"/>
  <c r="D63" i="2"/>
  <c r="D64" i="2"/>
  <c r="D65" i="2"/>
  <c r="D66" i="2"/>
  <c r="D67" i="2"/>
  <c r="D68" i="2"/>
  <c r="D69" i="2"/>
  <c r="D70" i="2"/>
  <c r="C25" i="2"/>
  <c r="D58" i="2"/>
  <c r="D42" i="2"/>
  <c r="D40" i="2"/>
  <c r="D25" i="2"/>
  <c r="C4" i="2"/>
  <c r="C71" i="2"/>
  <c r="D20" i="2"/>
  <c r="D7" i="2"/>
  <c r="D5" i="2"/>
  <c r="B4" i="2"/>
  <c r="B71" i="2"/>
  <c r="D71" i="2"/>
  <c r="D4" i="2"/>
</calcChain>
</file>

<file path=xl/sharedStrings.xml><?xml version="1.0" encoding="utf-8"?>
<sst xmlns="http://schemas.openxmlformats.org/spreadsheetml/2006/main" count="87" uniqueCount="78">
  <si>
    <t>Наименование доходов</t>
  </si>
  <si>
    <t>План</t>
  </si>
  <si>
    <t>Факт</t>
  </si>
  <si>
    <t>%</t>
  </si>
  <si>
    <t>Доходы - всего</t>
  </si>
  <si>
    <t>Штрафы, санкции, возмещение ущерба</t>
  </si>
  <si>
    <t>Прочие неналоговые доходы</t>
  </si>
  <si>
    <t>Безвозмездные поступления - всего</t>
  </si>
  <si>
    <t>Дотации</t>
  </si>
  <si>
    <t>Субвенции</t>
  </si>
  <si>
    <t>Субсидии</t>
  </si>
  <si>
    <t>Расходы - всего</t>
  </si>
  <si>
    <t>Общегосударственные расходы</t>
  </si>
  <si>
    <t>Национальная оборона</t>
  </si>
  <si>
    <t>Национальная безопасность и правоохранит.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</si>
  <si>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</si>
  <si>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</si>
  <si>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</si>
  <si>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</si>
  <si>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Социальная политика</t>
  </si>
  <si>
    <t>Результат исполнения бюджета</t>
  </si>
  <si>
    <t>Остатки средств на счете</t>
  </si>
  <si>
    <t>Недоимка по налогам (без штрафов, пеней)</t>
  </si>
  <si>
    <t>Дебиторская задолженность</t>
  </si>
  <si>
    <t>Возврат остатков субсидий и субвенций</t>
  </si>
  <si>
    <t>Иные трансферты</t>
  </si>
  <si>
    <t xml:space="preserve">Доходы </t>
  </si>
  <si>
    <t>в т.ч. целевые средства</t>
  </si>
  <si>
    <t>Культура, кинематография, средства массовой информации</t>
  </si>
  <si>
    <t>Физическая культура и спорт</t>
  </si>
  <si>
    <t>Средства массовой информации</t>
  </si>
  <si>
    <t>Обслуживание государственного и муниципального долга</t>
  </si>
  <si>
    <t>Возврат остатков субсидий, субвенций и иных межбюджетных трансфертов в областной бюджет</t>
  </si>
  <si>
    <t>Прочие безвозмездные</t>
  </si>
  <si>
    <t>Кредиторская задолженность</t>
  </si>
  <si>
    <t>Доходы бюджетной системы Российской Федерации от возврата бюджетами бюджетной системы Российской Федерации и организциями остатков субсидий, субвенций и  иных межбюджетных трансфертов, имеющих целевое назначение прошлых лет</t>
  </si>
  <si>
    <t>Транспортный налог с физических лиц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</si>
  <si>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</si>
  <si>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 01.01.2025 г.</t>
  </si>
  <si>
    <t>Туристический налог</t>
  </si>
  <si>
    <t>Налог на доходы физических лиц</t>
  </si>
  <si>
    <t>Доходы от акцизов, в том числе:</t>
  </si>
  <si>
    <t>доходы от уплаты акцизов на сидр</t>
  </si>
  <si>
    <t>доходы от уплаты акцизов на нефтепродукты</t>
  </si>
  <si>
    <t>Налоги на совокупный доход, в том числе:</t>
  </si>
  <si>
    <t>упрощенная система налогообложения</t>
  </si>
  <si>
    <t>единый налог на вмененный доход</t>
  </si>
  <si>
    <t>единый сельскохозяйственный налог</t>
  </si>
  <si>
    <t>патентная система налогообложения</t>
  </si>
  <si>
    <t>Налоги на имущество, в том числе:</t>
  </si>
  <si>
    <t>Налог на имущество физических лиц</t>
  </si>
  <si>
    <t>Земельный налог, в том числе:</t>
  </si>
  <si>
    <t>земельный налог с юридических лиц</t>
  </si>
  <si>
    <t>земельный налог с физических лиц</t>
  </si>
  <si>
    <t>Налоги за пользование природными ресурсами</t>
  </si>
  <si>
    <t>Государственная пошлина</t>
  </si>
  <si>
    <t>Доходы от использования имущества, в том числе:</t>
  </si>
  <si>
    <t>Арендная плата за земельные участки, в том числе:</t>
  </si>
  <si>
    <t>арендная плата за разграниченные земли</t>
  </si>
  <si>
    <t>арендная плата за земли до разграничения</t>
  </si>
  <si>
    <t>Доходы от аренды имущества</t>
  </si>
  <si>
    <t>Плата за сервитут</t>
  </si>
  <si>
    <t>Прочие доходы от использования имущества</t>
  </si>
  <si>
    <t>Плата за размещение НТО</t>
  </si>
  <si>
    <t>Плата за негативное воздействие</t>
  </si>
  <si>
    <t>Доходы от оказания платных услуг и компенсации затрат</t>
  </si>
  <si>
    <t>доходы от оказания платных услуг</t>
  </si>
  <si>
    <t>доходы, поступающие в порядке возмещения расходов</t>
  </si>
  <si>
    <t>доходы от компенсации затрат государства</t>
  </si>
  <si>
    <t>Доходы от реализации имущества</t>
  </si>
  <si>
    <t>Доходы от продажи земельных участков, в том числе:</t>
  </si>
  <si>
    <t>земельные участки до разграничения</t>
  </si>
  <si>
    <t>плата за увеличение площадей земельных участков</t>
  </si>
  <si>
    <t>Собинский муниципальный округ</t>
  </si>
  <si>
    <t>земельные участки после разграничения</t>
  </si>
  <si>
    <t>на 01.01.2026 г.</t>
  </si>
  <si>
    <t>Доходы от продажи матриальных ценностей, в том числе:</t>
  </si>
  <si>
    <t>ИСПОЛНЕНИЕ  НА 01.01.2026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</si>
</sst>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4" formatCode="0.0%"/>
    <numFmt numFmtId="175" formatCode="0.0"/>
    <numFmt numFmtId="184" formatCode="#,##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color indexed="8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4" fillId="2" borderId="0" xfId="0" applyFont="1" applyFill="1" applyAlignment="1">
      <alignment horizontal="right"/>
    </xf>
    <xf numFmtId="174" fontId="5" fillId="2" borderId="2" xfId="1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6" fillId="2" borderId="2" xfId="0" applyNumberFormat="1" applyFont="1" applyFill="1" applyBorder="1" applyAlignment="1">
      <alignment horizontal="right"/>
    </xf>
    <xf numFmtId="175" fontId="6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left"/>
    </xf>
    <xf numFmtId="174" fontId="6" fillId="2" borderId="2" xfId="1" applyNumberFormat="1" applyFont="1" applyFill="1" applyBorder="1" applyAlignment="1">
      <alignment horizontal="right"/>
    </xf>
    <xf numFmtId="175" fontId="5" fillId="2" borderId="2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0" xfId="0" applyFont="1" applyFill="1" applyAlignment="1">
      <alignment horizontal="left"/>
    </xf>
    <xf numFmtId="0" fontId="0" fillId="2" borderId="4" xfId="0" applyFont="1" applyFill="1" applyBorder="1" applyAlignment="1">
      <alignment horizontal="left" wrapText="1"/>
    </xf>
    <xf numFmtId="0" fontId="0" fillId="2" borderId="5" xfId="0" applyFont="1" applyFill="1" applyBorder="1" applyAlignment="1">
      <alignment horizontal="left" wrapText="1"/>
    </xf>
    <xf numFmtId="0" fontId="4" fillId="0" borderId="0" xfId="0" applyFont="1" applyFill="1" applyAlignment="1">
      <alignment horizontal="right"/>
    </xf>
    <xf numFmtId="175" fontId="5" fillId="0" borderId="2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175" fontId="5" fillId="2" borderId="0" xfId="1" applyNumberFormat="1" applyFont="1" applyFill="1" applyBorder="1" applyAlignment="1">
      <alignment horizontal="right" wrapText="1"/>
    </xf>
    <xf numFmtId="0" fontId="7" fillId="2" borderId="2" xfId="0" applyFont="1" applyFill="1" applyBorder="1" applyAlignment="1">
      <alignment horizontal="right"/>
    </xf>
    <xf numFmtId="175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0" borderId="6" xfId="0" applyFont="1" applyFill="1" applyBorder="1" applyAlignment="1">
      <alignment horizontal="left" wrapText="1"/>
    </xf>
    <xf numFmtId="175" fontId="5" fillId="0" borderId="0" xfId="1" applyNumberFormat="1" applyFont="1" applyFill="1" applyBorder="1" applyAlignment="1">
      <alignment horizontal="right" wrapText="1"/>
    </xf>
    <xf numFmtId="2" fontId="3" fillId="0" borderId="0" xfId="0" applyNumberFormat="1" applyFont="1" applyFill="1" applyAlignment="1">
      <alignment horizontal="right"/>
    </xf>
    <xf numFmtId="0" fontId="3" fillId="2" borderId="7" xfId="0" applyFont="1" applyFill="1" applyBorder="1" applyAlignment="1">
      <alignment horizontal="right"/>
    </xf>
    <xf numFmtId="4" fontId="0" fillId="0" borderId="8" xfId="0" applyNumberFormat="1" applyFont="1" applyBorder="1"/>
    <xf numFmtId="4" fontId="2" fillId="0" borderId="8" xfId="0" applyNumberFormat="1" applyFont="1" applyBorder="1"/>
    <xf numFmtId="4" fontId="2" fillId="0" borderId="2" xfId="0" applyNumberFormat="1" applyFont="1" applyBorder="1"/>
    <xf numFmtId="0" fontId="8" fillId="0" borderId="8" xfId="0" applyFont="1" applyBorder="1"/>
    <xf numFmtId="0" fontId="0" fillId="0" borderId="8" xfId="0" applyFont="1" applyBorder="1"/>
    <xf numFmtId="0" fontId="2" fillId="0" borderId="8" xfId="0" applyFont="1" applyBorder="1"/>
    <xf numFmtId="0" fontId="8" fillId="0" borderId="8" xfId="0" applyFont="1" applyFill="1" applyBorder="1"/>
    <xf numFmtId="0" fontId="2" fillId="0" borderId="8" xfId="0" applyFont="1" applyFill="1" applyBorder="1"/>
    <xf numFmtId="0" fontId="9" fillId="0" borderId="8" xfId="0" applyFont="1" applyFill="1" applyBorder="1"/>
    <xf numFmtId="0" fontId="0" fillId="0" borderId="8" xfId="0" applyFont="1" applyFill="1" applyBorder="1"/>
    <xf numFmtId="0" fontId="2" fillId="0" borderId="8" xfId="0" applyFont="1" applyFill="1" applyBorder="1" applyAlignment="1">
      <alignment wrapText="1"/>
    </xf>
    <xf numFmtId="184" fontId="0" fillId="0" borderId="2" xfId="0" applyNumberFormat="1" applyFont="1" applyBorder="1"/>
    <xf numFmtId="184" fontId="8" fillId="0" borderId="2" xfId="0" applyNumberFormat="1" applyFont="1" applyBorder="1"/>
    <xf numFmtId="184" fontId="1" fillId="0" borderId="2" xfId="0" applyNumberFormat="1" applyFont="1" applyBorder="1"/>
    <xf numFmtId="184" fontId="2" fillId="0" borderId="2" xfId="0" applyNumberFormat="1" applyFont="1" applyBorder="1"/>
    <xf numFmtId="184" fontId="9" fillId="0" borderId="2" xfId="0" applyNumberFormat="1" applyFont="1" applyBorder="1"/>
    <xf numFmtId="184" fontId="3" fillId="2" borderId="2" xfId="0" applyNumberFormat="1" applyFont="1" applyFill="1" applyBorder="1" applyAlignment="1">
      <alignment horizontal="right"/>
    </xf>
    <xf numFmtId="184" fontId="5" fillId="2" borderId="9" xfId="0" applyNumberFormat="1" applyFont="1" applyFill="1" applyBorder="1" applyAlignment="1">
      <alignment horizontal="right"/>
    </xf>
    <xf numFmtId="4" fontId="6" fillId="2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3" fontId="5" fillId="2" borderId="2" xfId="0" applyNumberFormat="1" applyFont="1" applyFill="1" applyBorder="1" applyAlignment="1">
      <alignment horizontal="right"/>
    </xf>
    <xf numFmtId="0" fontId="3" fillId="3" borderId="10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right"/>
    </xf>
    <xf numFmtId="175" fontId="6" fillId="3" borderId="2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 wrapText="1"/>
    </xf>
    <xf numFmtId="0" fontId="0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view="pageBreakPreview" topLeftCell="A58" zoomScaleNormal="100" zoomScaleSheetLayoutView="100" workbookViewId="0">
      <selection activeCell="C79" sqref="C79"/>
    </sheetView>
  </sheetViews>
  <sheetFormatPr defaultColWidth="9.28515625" defaultRowHeight="14.25" x14ac:dyDescent="0.2"/>
  <cols>
    <col min="1" max="1" width="48.7109375" style="21" customWidth="1"/>
    <col min="2" max="2" width="16" style="2" customWidth="1"/>
    <col min="3" max="3" width="14.140625" style="2" customWidth="1"/>
    <col min="4" max="4" width="12.7109375" style="2" customWidth="1"/>
    <col min="5" max="5" width="13.140625" style="2" customWidth="1"/>
    <col min="6" max="6" width="12.28515625" style="2" customWidth="1"/>
    <col min="7" max="16384" width="9.28515625" style="2"/>
  </cols>
  <sheetData>
    <row r="1" spans="1:7" s="9" customFormat="1" ht="15.75" thickBot="1" x14ac:dyDescent="0.3">
      <c r="A1" s="64" t="s">
        <v>77</v>
      </c>
      <c r="B1" s="64"/>
      <c r="C1" s="64"/>
      <c r="D1" s="64"/>
      <c r="E1" s="26"/>
    </row>
    <row r="2" spans="1:7" ht="14.65" customHeight="1" x14ac:dyDescent="0.25">
      <c r="A2" s="65" t="s">
        <v>0</v>
      </c>
      <c r="B2" s="67" t="s">
        <v>73</v>
      </c>
      <c r="C2" s="67"/>
      <c r="D2" s="67"/>
      <c r="E2" s="28"/>
    </row>
    <row r="3" spans="1:7" ht="15.75" customHeight="1" thickBot="1" x14ac:dyDescent="0.3">
      <c r="A3" s="66"/>
      <c r="B3" s="61" t="s">
        <v>1</v>
      </c>
      <c r="C3" s="61" t="s">
        <v>2</v>
      </c>
      <c r="D3" s="39" t="s">
        <v>3</v>
      </c>
      <c r="E3" s="29"/>
    </row>
    <row r="4" spans="1:7" s="11" customFormat="1" ht="15.75" x14ac:dyDescent="0.25">
      <c r="A4" s="10" t="s">
        <v>4</v>
      </c>
      <c r="B4" s="57">
        <f>B5+B49</f>
        <v>4920748.3</v>
      </c>
      <c r="C4" s="57">
        <f>C5+C49</f>
        <v>4877253.4000000004</v>
      </c>
      <c r="D4" s="3">
        <f t="shared" ref="D4:D46" si="0">C4/B4</f>
        <v>0.99116091753768432</v>
      </c>
      <c r="E4" s="30"/>
      <c r="F4" s="27"/>
      <c r="G4" s="27"/>
    </row>
    <row r="5" spans="1:7" s="11" customFormat="1" ht="15.75" customHeight="1" x14ac:dyDescent="0.25">
      <c r="A5" s="12" t="s">
        <v>26</v>
      </c>
      <c r="B5" s="56">
        <f>B6+B7+B10+B11+B17+B25+B35+B46+B47+B23+B24+B34+B39</f>
        <v>1617339.8999999997</v>
      </c>
      <c r="C5" s="56">
        <f>C6+C7+C10+C11+C17+C25+C35+C46+C47+C23+C24+C34+C39</f>
        <v>1607955.2999999996</v>
      </c>
      <c r="D5" s="3">
        <f t="shared" si="0"/>
        <v>0.9941975091321249</v>
      </c>
      <c r="E5" s="30"/>
      <c r="F5" s="27"/>
      <c r="G5" s="27"/>
    </row>
    <row r="6" spans="1:7" ht="14.25" customHeight="1" x14ac:dyDescent="0.25">
      <c r="A6" s="40" t="s">
        <v>40</v>
      </c>
      <c r="B6" s="51">
        <v>1163546.2</v>
      </c>
      <c r="C6" s="51">
        <v>1154157.7</v>
      </c>
      <c r="D6" s="3">
        <f t="shared" si="0"/>
        <v>0.99193113260135268</v>
      </c>
      <c r="E6" s="30"/>
      <c r="F6" s="27"/>
      <c r="G6" s="27"/>
    </row>
    <row r="7" spans="1:7" ht="17.25" customHeight="1" x14ac:dyDescent="0.25">
      <c r="A7" s="41" t="s">
        <v>41</v>
      </c>
      <c r="B7" s="42">
        <f>B8+B9</f>
        <v>43828.4</v>
      </c>
      <c r="C7" s="42">
        <f>C8+C9</f>
        <v>43828.5</v>
      </c>
      <c r="D7" s="3">
        <f t="shared" si="0"/>
        <v>1.0000022816256127</v>
      </c>
      <c r="E7" s="30"/>
      <c r="F7" s="27"/>
      <c r="G7" s="27"/>
    </row>
    <row r="8" spans="1:7" ht="17.25" customHeight="1" x14ac:dyDescent="0.25">
      <c r="A8" s="43" t="s">
        <v>42</v>
      </c>
      <c r="B8" s="52">
        <v>5873.5</v>
      </c>
      <c r="C8" s="52">
        <v>5873.5</v>
      </c>
      <c r="D8" s="3">
        <f t="shared" si="0"/>
        <v>1</v>
      </c>
      <c r="E8" s="30"/>
      <c r="F8" s="27"/>
      <c r="G8" s="27"/>
    </row>
    <row r="9" spans="1:7" ht="17.25" customHeight="1" x14ac:dyDescent="0.25">
      <c r="A9" s="43" t="s">
        <v>43</v>
      </c>
      <c r="B9" s="52">
        <v>37954.9</v>
      </c>
      <c r="C9" s="52">
        <v>37955</v>
      </c>
      <c r="D9" s="3">
        <f t="shared" si="0"/>
        <v>1.0000026347059272</v>
      </c>
      <c r="E9" s="30"/>
      <c r="F9" s="27"/>
      <c r="G9" s="27"/>
    </row>
    <row r="10" spans="1:7" ht="17.25" customHeight="1" x14ac:dyDescent="0.25">
      <c r="A10" s="44" t="s">
        <v>39</v>
      </c>
      <c r="B10" s="53">
        <v>1307.9000000000001</v>
      </c>
      <c r="C10" s="53">
        <v>1307.9000000000001</v>
      </c>
      <c r="D10" s="3">
        <f t="shared" si="0"/>
        <v>1</v>
      </c>
      <c r="E10" s="30"/>
      <c r="F10" s="27"/>
      <c r="G10" s="27"/>
    </row>
    <row r="11" spans="1:7" ht="15.75" customHeight="1" x14ac:dyDescent="0.25">
      <c r="A11" s="45" t="s">
        <v>44</v>
      </c>
      <c r="B11" s="54">
        <f>B12+B13+B14+B16</f>
        <v>142748.5</v>
      </c>
      <c r="C11" s="54">
        <f>C12+C13+C14+C16</f>
        <v>142748.70000000001</v>
      </c>
      <c r="D11" s="3">
        <f t="shared" si="0"/>
        <v>1.0000014010655105</v>
      </c>
      <c r="E11" s="30"/>
      <c r="F11" s="27"/>
      <c r="G11" s="27"/>
    </row>
    <row r="12" spans="1:7" ht="18.75" customHeight="1" x14ac:dyDescent="0.25">
      <c r="A12" s="43" t="s">
        <v>45</v>
      </c>
      <c r="B12" s="52">
        <v>111088.1</v>
      </c>
      <c r="C12" s="52">
        <v>111088.2</v>
      </c>
      <c r="D12" s="3">
        <f t="shared" si="0"/>
        <v>1.0000009001864285</v>
      </c>
      <c r="E12" s="30"/>
      <c r="F12" s="27"/>
      <c r="G12" s="27"/>
    </row>
    <row r="13" spans="1:7" s="11" customFormat="1" ht="13.7" customHeight="1" x14ac:dyDescent="0.25">
      <c r="A13" s="46" t="s">
        <v>46</v>
      </c>
      <c r="B13" s="52">
        <v>-0.1</v>
      </c>
      <c r="C13" s="52">
        <v>-0.1</v>
      </c>
      <c r="D13" s="3">
        <f t="shared" si="0"/>
        <v>1</v>
      </c>
      <c r="E13" s="30"/>
      <c r="F13" s="27"/>
      <c r="G13" s="27"/>
    </row>
    <row r="14" spans="1:7" ht="14.25" customHeight="1" x14ac:dyDescent="0.25">
      <c r="A14" s="46" t="s">
        <v>47</v>
      </c>
      <c r="B14" s="52">
        <v>19605.400000000001</v>
      </c>
      <c r="C14" s="52">
        <v>19605.400000000001</v>
      </c>
      <c r="D14" s="3">
        <f t="shared" si="0"/>
        <v>1</v>
      </c>
      <c r="E14" s="30"/>
      <c r="F14" s="27"/>
      <c r="G14" s="27"/>
    </row>
    <row r="15" spans="1:7" ht="16.5" hidden="1" customHeight="1" x14ac:dyDescent="0.25">
      <c r="A15" s="46" t="s">
        <v>48</v>
      </c>
      <c r="B15" s="52">
        <v>9395000</v>
      </c>
      <c r="C15" s="52">
        <v>4270336.07</v>
      </c>
      <c r="D15" s="3">
        <f t="shared" si="0"/>
        <v>0.45453284406599259</v>
      </c>
      <c r="E15" s="30"/>
      <c r="F15" s="27"/>
      <c r="G15" s="27"/>
    </row>
    <row r="16" spans="1:7" ht="16.5" customHeight="1" x14ac:dyDescent="0.25">
      <c r="A16" s="46" t="s">
        <v>48</v>
      </c>
      <c r="B16" s="52">
        <v>12055.1</v>
      </c>
      <c r="C16" s="52">
        <v>12055.2</v>
      </c>
      <c r="D16" s="3">
        <f t="shared" si="0"/>
        <v>1.0000082952443365</v>
      </c>
      <c r="E16" s="30"/>
      <c r="F16" s="27"/>
      <c r="G16" s="27"/>
    </row>
    <row r="17" spans="1:7" ht="16.5" customHeight="1" x14ac:dyDescent="0.25">
      <c r="A17" s="47" t="s">
        <v>49</v>
      </c>
      <c r="B17" s="54">
        <f>B18+B19+B20</f>
        <v>141791.5</v>
      </c>
      <c r="C17" s="54">
        <f>C18+C19+C20</f>
        <v>141791.6</v>
      </c>
      <c r="D17" s="3">
        <f t="shared" si="0"/>
        <v>1.0000007052608937</v>
      </c>
      <c r="E17" s="30"/>
      <c r="F17" s="27"/>
      <c r="G17" s="27"/>
    </row>
    <row r="18" spans="1:7" ht="16.5" customHeight="1" x14ac:dyDescent="0.25">
      <c r="A18" s="46" t="s">
        <v>50</v>
      </c>
      <c r="B18" s="53">
        <v>41709.5</v>
      </c>
      <c r="C18" s="53">
        <v>41709.5</v>
      </c>
      <c r="D18" s="3">
        <f t="shared" si="0"/>
        <v>1</v>
      </c>
      <c r="E18" s="30"/>
      <c r="F18" s="27"/>
      <c r="G18" s="27"/>
    </row>
    <row r="19" spans="1:7" ht="15.75" customHeight="1" x14ac:dyDescent="0.25">
      <c r="A19" s="46" t="s">
        <v>36</v>
      </c>
      <c r="B19" s="52">
        <v>30029.4</v>
      </c>
      <c r="C19" s="52">
        <v>30029.5</v>
      </c>
      <c r="D19" s="3">
        <f t="shared" si="0"/>
        <v>1.0000033300698647</v>
      </c>
      <c r="E19" s="30"/>
      <c r="F19" s="27"/>
      <c r="G19" s="27"/>
    </row>
    <row r="20" spans="1:7" ht="24.75" customHeight="1" x14ac:dyDescent="0.25">
      <c r="A20" s="48" t="s">
        <v>51</v>
      </c>
      <c r="B20" s="55">
        <f>B21+B22</f>
        <v>70052.600000000006</v>
      </c>
      <c r="C20" s="55">
        <f>C21+C22</f>
        <v>70052.600000000006</v>
      </c>
      <c r="D20" s="3">
        <f t="shared" si="0"/>
        <v>1</v>
      </c>
      <c r="E20" s="30"/>
      <c r="F20" s="27"/>
      <c r="G20" s="27"/>
    </row>
    <row r="21" spans="1:7" ht="15.75" customHeight="1" x14ac:dyDescent="0.25">
      <c r="A21" s="46" t="s">
        <v>52</v>
      </c>
      <c r="B21" s="52">
        <v>38082.199999999997</v>
      </c>
      <c r="C21" s="52">
        <v>38082.199999999997</v>
      </c>
      <c r="D21" s="3">
        <f t="shared" si="0"/>
        <v>1</v>
      </c>
      <c r="E21" s="30"/>
      <c r="F21" s="27"/>
      <c r="G21" s="27"/>
    </row>
    <row r="22" spans="1:7" ht="13.7" customHeight="1" x14ac:dyDescent="0.25">
      <c r="A22" s="46" t="s">
        <v>53</v>
      </c>
      <c r="B22" s="52">
        <v>31970.400000000001</v>
      </c>
      <c r="C22" s="52">
        <v>31970.400000000001</v>
      </c>
      <c r="D22" s="3">
        <f t="shared" si="0"/>
        <v>1</v>
      </c>
      <c r="E22" s="30"/>
      <c r="F22" s="27"/>
      <c r="G22" s="27"/>
    </row>
    <row r="23" spans="1:7" s="11" customFormat="1" ht="16.5" customHeight="1" x14ac:dyDescent="0.25">
      <c r="A23" s="49" t="s">
        <v>54</v>
      </c>
      <c r="B23" s="53">
        <v>2579.4</v>
      </c>
      <c r="C23" s="53">
        <v>2579.4</v>
      </c>
      <c r="D23" s="3">
        <f t="shared" si="0"/>
        <v>1</v>
      </c>
      <c r="E23" s="30"/>
      <c r="F23" s="27"/>
      <c r="G23" s="27"/>
    </row>
    <row r="24" spans="1:7" s="11" customFormat="1" ht="15.75" x14ac:dyDescent="0.25">
      <c r="A24" s="49" t="s">
        <v>55</v>
      </c>
      <c r="B24" s="53">
        <v>26007.7</v>
      </c>
      <c r="C24" s="53">
        <v>26007.7</v>
      </c>
      <c r="D24" s="3">
        <f t="shared" si="0"/>
        <v>1</v>
      </c>
      <c r="E24" s="30"/>
      <c r="F24" s="27"/>
      <c r="G24" s="27"/>
    </row>
    <row r="25" spans="1:7" ht="31.7" customHeight="1" x14ac:dyDescent="0.25">
      <c r="A25" s="50" t="s">
        <v>56</v>
      </c>
      <c r="B25" s="54">
        <f>B26+B29+B30+B31+B32</f>
        <v>44639.199999999997</v>
      </c>
      <c r="C25" s="54">
        <f>C26+C29+C30+C31+C32</f>
        <v>44639.199999999997</v>
      </c>
      <c r="D25" s="3">
        <f t="shared" si="0"/>
        <v>1</v>
      </c>
      <c r="E25" s="30"/>
      <c r="F25" s="27"/>
      <c r="G25" s="27"/>
    </row>
    <row r="26" spans="1:7" ht="16.5" customHeight="1" x14ac:dyDescent="0.25">
      <c r="A26" s="48" t="s">
        <v>57</v>
      </c>
      <c r="B26" s="55">
        <f>B27+B28</f>
        <v>22578.2</v>
      </c>
      <c r="C26" s="55">
        <f>C27+C28</f>
        <v>22578.2</v>
      </c>
      <c r="D26" s="3">
        <f t="shared" si="0"/>
        <v>1</v>
      </c>
      <c r="E26" s="30"/>
      <c r="F26" s="27"/>
      <c r="G26" s="27"/>
    </row>
    <row r="27" spans="1:7" ht="21" customHeight="1" x14ac:dyDescent="0.25">
      <c r="A27" s="46" t="s">
        <v>59</v>
      </c>
      <c r="B27" s="52">
        <v>16373.2</v>
      </c>
      <c r="C27" s="52">
        <v>16373.2</v>
      </c>
      <c r="D27" s="3">
        <f t="shared" si="0"/>
        <v>1</v>
      </c>
      <c r="E27" s="30"/>
      <c r="F27" s="27"/>
      <c r="G27" s="27"/>
    </row>
    <row r="28" spans="1:7" ht="13.7" customHeight="1" x14ac:dyDescent="0.25">
      <c r="A28" s="46" t="s">
        <v>58</v>
      </c>
      <c r="B28" s="52">
        <v>6205</v>
      </c>
      <c r="C28" s="52">
        <v>6205</v>
      </c>
      <c r="D28" s="3">
        <f t="shared" si="0"/>
        <v>1</v>
      </c>
      <c r="E28" s="30"/>
      <c r="F28" s="27"/>
      <c r="G28" s="27"/>
    </row>
    <row r="29" spans="1:7" ht="15.75" customHeight="1" x14ac:dyDescent="0.25">
      <c r="A29" s="46" t="s">
        <v>60</v>
      </c>
      <c r="B29" s="52">
        <v>7142.5</v>
      </c>
      <c r="C29" s="52">
        <v>7142.5</v>
      </c>
      <c r="D29" s="3">
        <f t="shared" si="0"/>
        <v>1</v>
      </c>
      <c r="E29" s="30"/>
      <c r="F29" s="27"/>
      <c r="G29" s="27"/>
    </row>
    <row r="30" spans="1:7" ht="30" customHeight="1" x14ac:dyDescent="0.25">
      <c r="A30" s="46" t="s">
        <v>61</v>
      </c>
      <c r="B30" s="52">
        <v>1</v>
      </c>
      <c r="C30" s="52">
        <v>1</v>
      </c>
      <c r="D30" s="3">
        <f t="shared" si="0"/>
        <v>1</v>
      </c>
      <c r="E30" s="30"/>
      <c r="F30" s="27"/>
      <c r="G30" s="27"/>
    </row>
    <row r="31" spans="1:7" ht="24.75" customHeight="1" x14ac:dyDescent="0.25">
      <c r="A31" s="46" t="s">
        <v>62</v>
      </c>
      <c r="B31" s="52">
        <v>14101.5</v>
      </c>
      <c r="C31" s="52">
        <v>14101.5</v>
      </c>
      <c r="D31" s="3">
        <f t="shared" si="0"/>
        <v>1</v>
      </c>
      <c r="E31" s="30"/>
      <c r="F31" s="27"/>
      <c r="G31" s="27"/>
    </row>
    <row r="32" spans="1:7" ht="25.5" customHeight="1" x14ac:dyDescent="0.25">
      <c r="A32" s="46" t="s">
        <v>63</v>
      </c>
      <c r="B32" s="52">
        <v>816</v>
      </c>
      <c r="C32" s="52">
        <v>816</v>
      </c>
      <c r="D32" s="3">
        <f t="shared" si="0"/>
        <v>1</v>
      </c>
      <c r="E32" s="30"/>
      <c r="F32" s="27"/>
      <c r="G32" s="27"/>
    </row>
    <row r="33" spans="1:7" ht="28.5" hidden="1" customHeight="1" x14ac:dyDescent="0.25">
      <c r="A33" s="49" t="s">
        <v>64</v>
      </c>
      <c r="B33" s="53">
        <v>2144000</v>
      </c>
      <c r="C33" s="53">
        <v>14482.65</v>
      </c>
      <c r="D33" s="3">
        <f t="shared" si="0"/>
        <v>6.7549673507462686E-3</v>
      </c>
      <c r="E33" s="30"/>
      <c r="F33" s="27"/>
      <c r="G33" s="27"/>
    </row>
    <row r="34" spans="1:7" ht="16.5" customHeight="1" x14ac:dyDescent="0.25">
      <c r="A34" s="49" t="s">
        <v>64</v>
      </c>
      <c r="B34" s="53">
        <v>23433.3</v>
      </c>
      <c r="C34" s="53">
        <v>23433.5</v>
      </c>
      <c r="D34" s="3">
        <f t="shared" si="0"/>
        <v>1.0000085348627807</v>
      </c>
      <c r="E34" s="30"/>
      <c r="F34" s="27"/>
      <c r="G34" s="27"/>
    </row>
    <row r="35" spans="1:7" ht="13.7" customHeight="1" x14ac:dyDescent="0.25">
      <c r="A35" s="50" t="s">
        <v>65</v>
      </c>
      <c r="B35" s="54">
        <f>B36+B37+B38</f>
        <v>2880.1</v>
      </c>
      <c r="C35" s="54">
        <f>C36+C37+C38</f>
        <v>2880.4</v>
      </c>
      <c r="D35" s="3">
        <f t="shared" si="0"/>
        <v>1.0001041630498941</v>
      </c>
      <c r="E35" s="30"/>
      <c r="F35" s="27"/>
      <c r="G35" s="27"/>
    </row>
    <row r="36" spans="1:7" ht="21" customHeight="1" x14ac:dyDescent="0.25">
      <c r="A36" s="46" t="s">
        <v>66</v>
      </c>
      <c r="B36" s="52">
        <v>1076.5999999999999</v>
      </c>
      <c r="C36" s="52">
        <v>1076.7</v>
      </c>
      <c r="D36" s="3">
        <f t="shared" si="0"/>
        <v>1.0000928850083597</v>
      </c>
      <c r="E36" s="30"/>
      <c r="F36" s="27"/>
      <c r="G36" s="27"/>
    </row>
    <row r="37" spans="1:7" ht="15.75" x14ac:dyDescent="0.25">
      <c r="A37" s="46" t="s">
        <v>67</v>
      </c>
      <c r="B37" s="52">
        <v>208.5</v>
      </c>
      <c r="C37" s="52">
        <v>208.5</v>
      </c>
      <c r="D37" s="3">
        <f t="shared" si="0"/>
        <v>1</v>
      </c>
      <c r="E37" s="30"/>
      <c r="F37" s="27"/>
      <c r="G37" s="27"/>
    </row>
    <row r="38" spans="1:7" ht="15.75" x14ac:dyDescent="0.25">
      <c r="A38" s="46" t="s">
        <v>68</v>
      </c>
      <c r="B38" s="52">
        <v>1595</v>
      </c>
      <c r="C38" s="52">
        <v>1595.2</v>
      </c>
      <c r="D38" s="3">
        <f t="shared" si="0"/>
        <v>1.0001253918495299</v>
      </c>
      <c r="E38" s="30"/>
      <c r="F38" s="27"/>
      <c r="G38" s="27"/>
    </row>
    <row r="39" spans="1:7" ht="26.25" x14ac:dyDescent="0.25">
      <c r="A39" s="50" t="s">
        <v>76</v>
      </c>
      <c r="B39" s="55">
        <f>B40+B42+B45</f>
        <v>18360</v>
      </c>
      <c r="C39" s="55">
        <f>C40+C42+C45</f>
        <v>18360</v>
      </c>
      <c r="D39" s="3">
        <f t="shared" si="0"/>
        <v>1</v>
      </c>
      <c r="E39" s="30"/>
      <c r="F39" s="27"/>
      <c r="G39" s="27"/>
    </row>
    <row r="40" spans="1:7" ht="15.75" x14ac:dyDescent="0.25">
      <c r="A40" s="47" t="s">
        <v>69</v>
      </c>
      <c r="B40" s="51">
        <v>5807.9</v>
      </c>
      <c r="C40" s="51">
        <v>5807.9</v>
      </c>
      <c r="D40" s="3">
        <f t="shared" si="0"/>
        <v>1</v>
      </c>
      <c r="E40" s="30"/>
      <c r="F40" s="27"/>
      <c r="G40" s="27"/>
    </row>
    <row r="41" spans="1:7" ht="15.75" hidden="1" x14ac:dyDescent="0.25">
      <c r="A41" s="46" t="s">
        <v>69</v>
      </c>
      <c r="B41" s="52">
        <v>5621000</v>
      </c>
      <c r="C41" s="52">
        <v>69387.539999999994</v>
      </c>
      <c r="D41" s="3">
        <f t="shared" si="0"/>
        <v>1.2344340864614837E-2</v>
      </c>
      <c r="E41" s="30"/>
      <c r="F41" s="27"/>
      <c r="G41" s="27"/>
    </row>
    <row r="42" spans="1:7" ht="15.75" x14ac:dyDescent="0.25">
      <c r="A42" s="48" t="s">
        <v>70</v>
      </c>
      <c r="B42" s="55">
        <f>B43+B44</f>
        <v>9913.1</v>
      </c>
      <c r="C42" s="55">
        <f>C43+C44</f>
        <v>9913.1</v>
      </c>
      <c r="D42" s="3">
        <f t="shared" si="0"/>
        <v>1</v>
      </c>
      <c r="E42" s="30"/>
      <c r="F42" s="27"/>
      <c r="G42" s="27"/>
    </row>
    <row r="43" spans="1:7" ht="15.75" x14ac:dyDescent="0.25">
      <c r="A43" s="46" t="s">
        <v>71</v>
      </c>
      <c r="B43" s="52">
        <v>9625</v>
      </c>
      <c r="C43" s="52">
        <v>9625</v>
      </c>
      <c r="D43" s="3">
        <f t="shared" si="0"/>
        <v>1</v>
      </c>
      <c r="E43" s="30"/>
      <c r="F43" s="27"/>
      <c r="G43" s="27"/>
    </row>
    <row r="44" spans="1:7" ht="15.75" x14ac:dyDescent="0.25">
      <c r="A44" s="46" t="s">
        <v>74</v>
      </c>
      <c r="B44" s="52">
        <v>288.10000000000002</v>
      </c>
      <c r="C44" s="52">
        <v>288.10000000000002</v>
      </c>
      <c r="D44" s="3">
        <f t="shared" si="0"/>
        <v>1</v>
      </c>
      <c r="E44" s="30"/>
      <c r="F44" s="27"/>
      <c r="G44" s="27"/>
    </row>
    <row r="45" spans="1:7" ht="15.75" x14ac:dyDescent="0.25">
      <c r="A45" s="46" t="s">
        <v>72</v>
      </c>
      <c r="B45" s="52">
        <v>2639</v>
      </c>
      <c r="C45" s="52">
        <v>2639</v>
      </c>
      <c r="D45" s="3">
        <f t="shared" si="0"/>
        <v>1</v>
      </c>
      <c r="E45" s="30"/>
      <c r="F45" s="27"/>
      <c r="G45" s="27"/>
    </row>
    <row r="46" spans="1:7" ht="15.75" x14ac:dyDescent="0.25">
      <c r="A46" s="49" t="s">
        <v>5</v>
      </c>
      <c r="B46" s="53">
        <v>6217.7</v>
      </c>
      <c r="C46" s="53">
        <v>6217.7</v>
      </c>
      <c r="D46" s="3">
        <f t="shared" si="0"/>
        <v>1</v>
      </c>
      <c r="E46" s="30"/>
      <c r="F46" s="27"/>
      <c r="G46" s="27"/>
    </row>
    <row r="47" spans="1:7" ht="15.75" x14ac:dyDescent="0.25">
      <c r="A47" s="49" t="s">
        <v>6</v>
      </c>
      <c r="B47" s="53">
        <v>0</v>
      </c>
      <c r="C47" s="53">
        <v>3</v>
      </c>
      <c r="D47" s="3">
        <v>0</v>
      </c>
      <c r="E47" s="30"/>
      <c r="F47" s="27"/>
      <c r="G47" s="27"/>
    </row>
    <row r="48" spans="1:7" ht="15.75" x14ac:dyDescent="0.25">
      <c r="A48" s="16" t="s">
        <v>24</v>
      </c>
      <c r="B48" s="8"/>
      <c r="C48" s="4"/>
      <c r="D48" s="13"/>
      <c r="E48" s="30"/>
      <c r="F48" s="27"/>
      <c r="G48" s="27"/>
    </row>
    <row r="49" spans="1:7" s="11" customFormat="1" ht="15.75" x14ac:dyDescent="0.25">
      <c r="A49" s="34" t="s">
        <v>7</v>
      </c>
      <c r="B49" s="14">
        <f>B50+B51+B52+B53+B54+B57+B55+B56</f>
        <v>3303408.4</v>
      </c>
      <c r="C49" s="14">
        <f>C50+C51+C52+C53+C54+C57+C55+C56</f>
        <v>3269298.1000000006</v>
      </c>
      <c r="D49" s="3">
        <f>C49/B49</f>
        <v>0.98967421043065718</v>
      </c>
      <c r="E49" s="30"/>
      <c r="F49" s="27"/>
      <c r="G49" s="27"/>
    </row>
    <row r="50" spans="1:7" ht="15.75" x14ac:dyDescent="0.25">
      <c r="A50" s="35" t="s">
        <v>8</v>
      </c>
      <c r="B50" s="5">
        <v>120490.6</v>
      </c>
      <c r="C50" s="6">
        <v>120490.6</v>
      </c>
      <c r="D50" s="3">
        <f t="shared" ref="D50:D57" si="1">C50/B50</f>
        <v>1</v>
      </c>
      <c r="E50" s="30"/>
      <c r="F50" s="27"/>
      <c r="G50" s="27"/>
    </row>
    <row r="51" spans="1:7" ht="15.75" x14ac:dyDescent="0.25">
      <c r="A51" s="35" t="s">
        <v>10</v>
      </c>
      <c r="B51" s="5">
        <v>2230168.7999999998</v>
      </c>
      <c r="C51" s="7">
        <v>2198448.4</v>
      </c>
      <c r="D51" s="3">
        <f t="shared" si="1"/>
        <v>0.98577668201617752</v>
      </c>
      <c r="E51" s="30"/>
      <c r="F51" s="27"/>
      <c r="G51" s="27"/>
    </row>
    <row r="52" spans="1:7" ht="15.75" x14ac:dyDescent="0.25">
      <c r="A52" s="36" t="s">
        <v>9</v>
      </c>
      <c r="B52" s="5">
        <v>803780.9</v>
      </c>
      <c r="C52" s="6">
        <v>801478.7</v>
      </c>
      <c r="D52" s="3">
        <f t="shared" si="1"/>
        <v>0.99713578663041125</v>
      </c>
      <c r="E52" s="30"/>
      <c r="F52" s="27"/>
      <c r="G52" s="27"/>
    </row>
    <row r="53" spans="1:7" ht="15.75" x14ac:dyDescent="0.25">
      <c r="A53" s="35" t="s">
        <v>25</v>
      </c>
      <c r="B53" s="5">
        <v>57225.7</v>
      </c>
      <c r="C53" s="6">
        <v>57225.7</v>
      </c>
      <c r="D53" s="3">
        <f t="shared" si="1"/>
        <v>1</v>
      </c>
      <c r="E53" s="30"/>
      <c r="F53" s="27"/>
      <c r="G53" s="27"/>
    </row>
    <row r="54" spans="1:7" ht="21.75" customHeight="1" x14ac:dyDescent="0.25">
      <c r="A54" s="35" t="s">
        <v>33</v>
      </c>
      <c r="B54" s="5">
        <v>92692.1</v>
      </c>
      <c r="C54" s="6">
        <v>92605.5</v>
      </c>
      <c r="D54" s="3">
        <f t="shared" si="1"/>
        <v>0.99906572404768035</v>
      </c>
      <c r="E54" s="30"/>
      <c r="F54" s="27"/>
      <c r="G54" s="27"/>
    </row>
    <row r="55" spans="1:7" ht="97.9" customHeight="1" x14ac:dyDescent="0.25">
      <c r="A55" s="34" t="s">
        <v>37</v>
      </c>
      <c r="B55" s="5"/>
      <c r="C55" s="6"/>
      <c r="D55" s="3"/>
      <c r="E55" s="30"/>
      <c r="F55" s="27"/>
      <c r="G55" s="27"/>
    </row>
    <row r="56" spans="1:7" ht="81.599999999999994" customHeight="1" x14ac:dyDescent="0.25">
      <c r="A56" s="17" t="s">
        <v>35</v>
      </c>
      <c r="B56" s="5">
        <v>0</v>
      </c>
      <c r="C56" s="6">
        <v>0</v>
      </c>
      <c r="D56" s="3">
        <v>0</v>
      </c>
      <c r="E56" s="30"/>
      <c r="F56" s="27"/>
      <c r="G56" s="27"/>
    </row>
    <row r="57" spans="1:7" ht="45" customHeight="1" x14ac:dyDescent="0.25">
      <c r="A57" s="1" t="s">
        <v>32</v>
      </c>
      <c r="B57" s="5">
        <v>-949.7</v>
      </c>
      <c r="C57" s="5">
        <v>-950.8</v>
      </c>
      <c r="D57" s="3">
        <f t="shared" si="1"/>
        <v>1.0011582605033167</v>
      </c>
      <c r="E57" s="30"/>
      <c r="F57" s="30"/>
      <c r="G57" s="27"/>
    </row>
    <row r="58" spans="1:7" ht="15.75" x14ac:dyDescent="0.25">
      <c r="A58" s="1" t="s">
        <v>11</v>
      </c>
      <c r="B58" s="25">
        <f>B59+B60+B61+B62+B63+B64+B65+B66+B67+B68+B69+B70</f>
        <v>5142749.3000000007</v>
      </c>
      <c r="C58" s="25">
        <f>C59+C60+C61+C62+C63+C64+C65+C66+C67+C68+C69+C70</f>
        <v>5013839.0999999996</v>
      </c>
      <c r="D58" s="25">
        <f t="shared" ref="D58:D71" si="2">C58/B58*100</f>
        <v>97.493360214934043</v>
      </c>
      <c r="E58" s="30"/>
      <c r="F58" s="30"/>
      <c r="G58" s="27"/>
    </row>
    <row r="59" spans="1:7" ht="15.75" x14ac:dyDescent="0.25">
      <c r="A59" s="15" t="s">
        <v>12</v>
      </c>
      <c r="B59" s="33">
        <v>261301.7</v>
      </c>
      <c r="C59" s="33">
        <v>261121.4</v>
      </c>
      <c r="D59" s="32">
        <f t="shared" si="2"/>
        <v>99.930999300808224</v>
      </c>
      <c r="E59" s="30"/>
      <c r="F59" s="30"/>
      <c r="G59" s="27"/>
    </row>
    <row r="60" spans="1:7" ht="15.75" x14ac:dyDescent="0.25">
      <c r="A60" s="15" t="s">
        <v>13</v>
      </c>
      <c r="B60" s="33">
        <v>4468.8999999999996</v>
      </c>
      <c r="C60" s="33">
        <v>2779.8</v>
      </c>
      <c r="D60" s="32">
        <v>0</v>
      </c>
      <c r="E60" s="30"/>
      <c r="F60" s="27"/>
      <c r="G60" s="27"/>
    </row>
    <row r="61" spans="1:7" ht="27.75" customHeight="1" x14ac:dyDescent="0.25">
      <c r="A61" s="15" t="s">
        <v>14</v>
      </c>
      <c r="B61" s="32">
        <v>26647.1</v>
      </c>
      <c r="C61" s="33">
        <v>26275.9</v>
      </c>
      <c r="D61" s="32">
        <f t="shared" si="2"/>
        <v>98.60697787001213</v>
      </c>
      <c r="E61" s="30"/>
      <c r="F61" s="27"/>
      <c r="G61" s="27"/>
    </row>
    <row r="62" spans="1:7" ht="15.75" x14ac:dyDescent="0.25">
      <c r="A62" s="15" t="s">
        <v>15</v>
      </c>
      <c r="B62" s="33">
        <v>515295.5</v>
      </c>
      <c r="C62" s="33">
        <v>505350.40000000002</v>
      </c>
      <c r="D62" s="32">
        <f t="shared" si="2"/>
        <v>98.070020017640374</v>
      </c>
      <c r="E62" s="30"/>
      <c r="F62" s="27"/>
      <c r="G62" s="27"/>
    </row>
    <row r="63" spans="1:7" ht="15.75" x14ac:dyDescent="0.25">
      <c r="A63" s="15" t="s">
        <v>16</v>
      </c>
      <c r="B63" s="32">
        <v>1763678.7</v>
      </c>
      <c r="C63" s="33">
        <v>1681900.9</v>
      </c>
      <c r="D63" s="32">
        <f t="shared" si="2"/>
        <v>95.363225739472838</v>
      </c>
      <c r="E63" s="30"/>
      <c r="F63" s="27"/>
      <c r="G63" s="27"/>
    </row>
    <row r="64" spans="1:7" ht="15.75" x14ac:dyDescent="0.25">
      <c r="A64" s="15" t="s">
        <v>17</v>
      </c>
      <c r="B64" s="33">
        <v>595</v>
      </c>
      <c r="C64" s="33">
        <v>425</v>
      </c>
      <c r="D64" s="32">
        <f t="shared" si="2"/>
        <v>71.428571428571431</v>
      </c>
      <c r="E64" s="30"/>
      <c r="F64" s="27"/>
      <c r="G64" s="27"/>
    </row>
    <row r="65" spans="1:7" ht="15.75" x14ac:dyDescent="0.25">
      <c r="A65" s="15" t="s">
        <v>18</v>
      </c>
      <c r="B65" s="33">
        <v>1782979.5</v>
      </c>
      <c r="C65" s="33">
        <v>1777621</v>
      </c>
      <c r="D65" s="32">
        <f t="shared" si="2"/>
        <v>99.699463734720453</v>
      </c>
      <c r="E65" s="30"/>
      <c r="F65" s="27"/>
      <c r="G65" s="27"/>
    </row>
    <row r="66" spans="1:7" ht="29.25" customHeight="1" x14ac:dyDescent="0.25">
      <c r="A66" s="15" t="s">
        <v>28</v>
      </c>
      <c r="B66" s="33">
        <v>235854.6</v>
      </c>
      <c r="C66" s="33">
        <v>231255.6</v>
      </c>
      <c r="D66" s="32">
        <f t="shared" si="2"/>
        <v>98.050069831158694</v>
      </c>
      <c r="E66" s="30"/>
      <c r="F66" s="27"/>
      <c r="G66" s="27"/>
    </row>
    <row r="67" spans="1:7" ht="15.75" x14ac:dyDescent="0.25">
      <c r="A67" s="15" t="s">
        <v>19</v>
      </c>
      <c r="B67" s="33">
        <v>111831.4</v>
      </c>
      <c r="C67" s="33">
        <v>111581.8</v>
      </c>
      <c r="D67" s="32">
        <f t="shared" si="2"/>
        <v>99.776806871773047</v>
      </c>
      <c r="E67" s="30"/>
      <c r="F67" s="27"/>
      <c r="G67" s="27"/>
    </row>
    <row r="68" spans="1:7" ht="15.75" x14ac:dyDescent="0.25">
      <c r="A68" s="22" t="s">
        <v>29</v>
      </c>
      <c r="B68" s="33">
        <v>428961.9</v>
      </c>
      <c r="C68" s="33">
        <v>404392.3</v>
      </c>
      <c r="D68" s="32">
        <f t="shared" si="2"/>
        <v>94.272311830024989</v>
      </c>
      <c r="E68" s="30"/>
      <c r="F68" s="27"/>
      <c r="G68" s="27"/>
    </row>
    <row r="69" spans="1:7" s="18" customFormat="1" ht="15.75" x14ac:dyDescent="0.25">
      <c r="A69" s="23" t="s">
        <v>30</v>
      </c>
      <c r="B69" s="33">
        <v>11006.2</v>
      </c>
      <c r="C69" s="33">
        <v>11006.2</v>
      </c>
      <c r="D69" s="32">
        <f t="shared" si="2"/>
        <v>100</v>
      </c>
      <c r="E69" s="30"/>
      <c r="F69" s="27"/>
      <c r="G69" s="27"/>
    </row>
    <row r="70" spans="1:7" s="18" customFormat="1" ht="28.5" customHeight="1" x14ac:dyDescent="0.25">
      <c r="A70" s="23" t="s">
        <v>31</v>
      </c>
      <c r="B70" s="33">
        <v>128.80000000000001</v>
      </c>
      <c r="C70" s="33">
        <v>128.80000000000001</v>
      </c>
      <c r="D70" s="32">
        <f t="shared" si="2"/>
        <v>100</v>
      </c>
      <c r="E70" s="30"/>
      <c r="F70" s="27"/>
      <c r="G70" s="27"/>
    </row>
    <row r="71" spans="1:7" ht="15.75" x14ac:dyDescent="0.25">
      <c r="A71" s="19" t="s">
        <v>20</v>
      </c>
      <c r="B71" s="8">
        <f>B4-B58</f>
        <v>-222001.00000000093</v>
      </c>
      <c r="C71" s="8">
        <f>C4-C58</f>
        <v>-136585.69999999925</v>
      </c>
      <c r="D71" s="7">
        <f t="shared" si="2"/>
        <v>61.524812951292418</v>
      </c>
      <c r="E71" s="30"/>
      <c r="F71" s="30"/>
      <c r="G71" s="27"/>
    </row>
    <row r="72" spans="1:7" ht="15.75" x14ac:dyDescent="0.25">
      <c r="A72" s="15" t="s">
        <v>21</v>
      </c>
      <c r="B72" s="5"/>
      <c r="C72" s="5"/>
      <c r="D72" s="5"/>
      <c r="E72" s="30"/>
      <c r="F72" s="30"/>
      <c r="G72" s="27"/>
    </row>
    <row r="73" spans="1:7" ht="15.75" x14ac:dyDescent="0.25">
      <c r="A73" s="20" t="s">
        <v>38</v>
      </c>
      <c r="B73" s="5"/>
      <c r="C73" s="31">
        <v>263222.3</v>
      </c>
      <c r="D73" s="5"/>
      <c r="E73" s="30"/>
      <c r="F73" s="27"/>
      <c r="G73" s="27"/>
    </row>
    <row r="74" spans="1:7" ht="15.75" x14ac:dyDescent="0.25">
      <c r="A74" s="20" t="s">
        <v>75</v>
      </c>
      <c r="B74" s="5"/>
      <c r="C74" s="62">
        <v>363278.3</v>
      </c>
      <c r="D74" s="5"/>
      <c r="E74" s="30"/>
      <c r="F74" s="27"/>
      <c r="G74" s="27"/>
    </row>
    <row r="75" spans="1:7" s="24" customFormat="1" ht="15.75" x14ac:dyDescent="0.25">
      <c r="A75" s="35" t="s">
        <v>27</v>
      </c>
      <c r="B75" s="33"/>
      <c r="C75" s="62">
        <v>20616.2</v>
      </c>
      <c r="D75" s="33"/>
      <c r="E75" s="37"/>
      <c r="F75" s="38"/>
      <c r="G75" s="38"/>
    </row>
    <row r="76" spans="1:7" ht="15.75" x14ac:dyDescent="0.25">
      <c r="A76" s="15" t="s">
        <v>22</v>
      </c>
      <c r="B76" s="5"/>
      <c r="C76" s="5"/>
      <c r="D76" s="5"/>
      <c r="E76" s="30"/>
      <c r="F76" s="27"/>
      <c r="G76" s="27"/>
    </row>
    <row r="77" spans="1:7" ht="15.75" x14ac:dyDescent="0.25">
      <c r="A77" s="20" t="s">
        <v>38</v>
      </c>
      <c r="B77" s="59"/>
      <c r="C77" s="60">
        <v>49450</v>
      </c>
      <c r="D77" s="58"/>
      <c r="E77" s="30"/>
      <c r="F77" s="27"/>
      <c r="G77" s="27"/>
    </row>
    <row r="78" spans="1:7" ht="15.75" x14ac:dyDescent="0.25">
      <c r="A78" s="20" t="s">
        <v>75</v>
      </c>
      <c r="B78" s="59"/>
      <c r="C78" s="60">
        <v>62052</v>
      </c>
      <c r="D78" s="58"/>
      <c r="E78" s="30"/>
      <c r="F78" s="27"/>
      <c r="G78" s="27"/>
    </row>
    <row r="79" spans="1:7" ht="15.75" x14ac:dyDescent="0.25">
      <c r="A79" s="15" t="s">
        <v>34</v>
      </c>
      <c r="B79" s="5"/>
      <c r="C79" s="5"/>
      <c r="D79" s="5"/>
      <c r="E79" s="30"/>
      <c r="F79" s="27"/>
      <c r="G79" s="27"/>
    </row>
    <row r="80" spans="1:7" ht="15.75" x14ac:dyDescent="0.25">
      <c r="A80" s="20" t="s">
        <v>38</v>
      </c>
      <c r="B80" s="5"/>
      <c r="C80" s="5">
        <v>0</v>
      </c>
      <c r="D80" s="5"/>
      <c r="E80" s="30"/>
      <c r="F80" s="27"/>
      <c r="G80" s="27"/>
    </row>
    <row r="81" spans="1:7" ht="15.75" x14ac:dyDescent="0.25">
      <c r="A81" s="20" t="s">
        <v>75</v>
      </c>
      <c r="B81" s="5"/>
      <c r="C81" s="5">
        <v>0</v>
      </c>
      <c r="D81" s="5"/>
      <c r="E81" s="30"/>
      <c r="F81" s="27"/>
      <c r="G81" s="27"/>
    </row>
    <row r="82" spans="1:7" ht="15.75" x14ac:dyDescent="0.25">
      <c r="A82" s="15" t="s">
        <v>23</v>
      </c>
      <c r="B82" s="5"/>
      <c r="C82" s="5"/>
      <c r="D82" s="5"/>
      <c r="E82" s="30"/>
      <c r="F82" s="27"/>
      <c r="G82" s="27"/>
    </row>
    <row r="83" spans="1:7" ht="15.75" x14ac:dyDescent="0.25">
      <c r="A83" s="20" t="s">
        <v>38</v>
      </c>
      <c r="B83" s="5"/>
      <c r="C83" s="5">
        <v>1680648.9</v>
      </c>
      <c r="D83" s="5"/>
      <c r="E83" s="30"/>
      <c r="F83" s="27"/>
      <c r="G83" s="27"/>
    </row>
    <row r="84" spans="1:7" ht="15.75" x14ac:dyDescent="0.25">
      <c r="A84" s="20" t="s">
        <v>75</v>
      </c>
      <c r="B84" s="5"/>
      <c r="C84" s="63">
        <v>1076764.98</v>
      </c>
      <c r="D84" s="5"/>
      <c r="E84" s="30"/>
      <c r="F84" s="27"/>
      <c r="G84" s="27"/>
    </row>
  </sheetData>
  <mergeCells count="3">
    <mergeCell ref="A1:D1"/>
    <mergeCell ref="A2:A3"/>
    <mergeCell ref="B2:D2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ФУ Собинского района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Архипова Оксана Сергеевна</dc:creator>
  <cp:lastModifiedBy>RePack by Diakov</cp:lastModifiedBy>
  <cp:lastPrinted>2025-12-11T10:48:53Z</cp:lastPrinted>
  <dcterms:created xsi:type="dcterms:W3CDTF">2006-12-06T11:50:57Z</dcterms:created>
  <dcterms:modified xsi:type="dcterms:W3CDTF">2026-04-03T11:20:08Z</dcterms:modified>
</cp:coreProperties>
</file>