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mon_2023\"/>
    </mc:Choice>
  </mc:AlternateContent>
  <bookViews>
    <workbookView xWindow="480" yWindow="105" windowWidth="11385" windowHeight="8265" firstSheet="1" activeTab="6"/>
  </bookViews>
  <sheets>
    <sheet name="пер показ, им п уч" sheetId="1" r:id="rId1"/>
    <sheet name="пер показ,не им п уч " sheetId="4" r:id="rId2"/>
    <sheet name="Расч макс оц" sheetId="2" r:id="rId3"/>
    <sheet name="рез анал, им подв" sheetId="6" r:id="rId4"/>
    <sheet name="рез анал,не им подв " sheetId="8" r:id="rId5"/>
    <sheet name="Свод рейтинг,им подв" sheetId="3" r:id="rId6"/>
    <sheet name="Свод рейтинг, не им подв" sheetId="10" r:id="rId7"/>
  </sheets>
  <definedNames>
    <definedName name="_xlnm.Print_Titles" localSheetId="0">'пер показ, им п уч'!$5:$10</definedName>
    <definedName name="_xlnm.Print_Titles" localSheetId="1">'пер показ,не им п уч '!$5:$10</definedName>
    <definedName name="_xlnm.Print_Titles" localSheetId="2">'Расч макс оц'!$4:$5</definedName>
    <definedName name="_xlnm.Print_Titles" localSheetId="3">'рез анал, им подв'!$6:$7</definedName>
    <definedName name="_xlnm.Print_Titles" localSheetId="4">'рез анал,не им подв '!$5:$6</definedName>
    <definedName name="_xlnm.Print_Area" localSheetId="0">'пер показ, им п уч'!$A$1:$M$46</definedName>
    <definedName name="_xlnm.Print_Area" localSheetId="1">'пер показ,не им п уч '!$A$2:$P$46</definedName>
    <definedName name="_xlnm.Print_Area" localSheetId="2">'Расч макс оц'!$A$1:$H$36</definedName>
    <definedName name="_xlnm.Print_Area" localSheetId="6">'Свод рейтинг, не им подв'!$A$1:$E$12</definedName>
  </definedNames>
  <calcPr calcId="162913" fullCalcOnLoad="1"/>
</workbook>
</file>

<file path=xl/calcChain.xml><?xml version="1.0" encoding="utf-8"?>
<calcChain xmlns="http://schemas.openxmlformats.org/spreadsheetml/2006/main">
  <c r="C12" i="10" l="1"/>
  <c r="C11" i="3"/>
  <c r="D36" i="2"/>
  <c r="E36" i="2"/>
  <c r="F36" i="2"/>
  <c r="G36" i="2"/>
  <c r="C11" i="10"/>
  <c r="H36" i="2"/>
  <c r="D35" i="2"/>
  <c r="E35" i="2"/>
  <c r="C9" i="10"/>
  <c r="F35" i="2"/>
  <c r="G35" i="2"/>
  <c r="H35" i="2"/>
  <c r="C35" i="2"/>
  <c r="G12" i="1"/>
  <c r="D12" i="1"/>
  <c r="E10" i="10"/>
  <c r="D10" i="10"/>
  <c r="E9" i="10"/>
  <c r="D9" i="10"/>
  <c r="E10" i="3"/>
  <c r="D10" i="3"/>
  <c r="C10" i="3"/>
  <c r="E9" i="3"/>
  <c r="D9" i="3"/>
  <c r="H33" i="2"/>
  <c r="H12" i="2"/>
  <c r="M45" i="1"/>
  <c r="L45" i="1"/>
  <c r="D32" i="1"/>
  <c r="G29" i="1"/>
  <c r="P21" i="4"/>
  <c r="N14" i="4"/>
  <c r="N12" i="4"/>
  <c r="G16" i="4"/>
  <c r="G12" i="4"/>
  <c r="D11" i="10"/>
  <c r="E11" i="10"/>
  <c r="H7" i="2"/>
  <c r="H8" i="2"/>
  <c r="H9" i="2"/>
  <c r="H10" i="2"/>
  <c r="H13" i="2"/>
  <c r="H14" i="2"/>
  <c r="H15" i="2"/>
  <c r="H16" i="2"/>
  <c r="H17" i="2"/>
  <c r="H19" i="2"/>
  <c r="H20" i="2"/>
  <c r="H21" i="2"/>
  <c r="H22" i="2"/>
  <c r="H24" i="2"/>
  <c r="H25" i="2"/>
  <c r="H27" i="2"/>
  <c r="H28" i="2"/>
  <c r="H29" i="2"/>
  <c r="H30" i="2"/>
  <c r="H32" i="2"/>
  <c r="H34" i="2"/>
  <c r="C36" i="2"/>
  <c r="C9" i="3"/>
  <c r="C10" i="10"/>
  <c r="N11" i="4"/>
  <c r="P11" i="4"/>
  <c r="D12" i="4"/>
  <c r="J12" i="4"/>
  <c r="P12" i="4"/>
  <c r="D14" i="4"/>
  <c r="G14" i="4"/>
  <c r="J14" i="4"/>
  <c r="D16" i="4"/>
  <c r="J16" i="4"/>
  <c r="N16" i="4"/>
  <c r="P16" i="4"/>
  <c r="D19" i="4"/>
  <c r="G19" i="4"/>
  <c r="J19" i="4"/>
  <c r="N19" i="4"/>
  <c r="P19" i="4"/>
  <c r="D21" i="4"/>
  <c r="G21" i="4"/>
  <c r="J21" i="4"/>
  <c r="N21" i="4"/>
  <c r="N24" i="4"/>
  <c r="P24" i="4"/>
  <c r="N25" i="4"/>
  <c r="D26" i="4"/>
  <c r="G26" i="4"/>
  <c r="J26" i="4"/>
  <c r="N26" i="4"/>
  <c r="P26" i="4"/>
  <c r="D28" i="4"/>
  <c r="G28" i="4"/>
  <c r="J28" i="4"/>
  <c r="N28" i="4"/>
  <c r="P28" i="4"/>
  <c r="D29" i="4"/>
  <c r="G29" i="4"/>
  <c r="J29" i="4"/>
  <c r="N29" i="4"/>
  <c r="P29" i="4"/>
  <c r="D31" i="4"/>
  <c r="G31" i="4"/>
  <c r="J31" i="4"/>
  <c r="N31" i="4"/>
  <c r="P31" i="4"/>
  <c r="N32" i="4"/>
  <c r="P32" i="4"/>
  <c r="N35" i="4"/>
  <c r="P35" i="4"/>
  <c r="N36" i="4"/>
  <c r="P36" i="4"/>
  <c r="N37" i="4"/>
  <c r="J38" i="4"/>
  <c r="N38" i="4"/>
  <c r="P38" i="4"/>
  <c r="J40" i="4"/>
  <c r="N40" i="4"/>
  <c r="P40" i="4"/>
  <c r="N42" i="4"/>
  <c r="P42" i="4"/>
  <c r="D43" i="4"/>
  <c r="G43" i="4"/>
  <c r="J43" i="4"/>
  <c r="N43" i="4"/>
  <c r="P43" i="4"/>
  <c r="E45" i="4"/>
  <c r="H45" i="4"/>
  <c r="N45" i="4"/>
  <c r="P45" i="4"/>
  <c r="K45" i="4"/>
  <c r="O45" i="4"/>
  <c r="K11" i="1"/>
  <c r="M11" i="1"/>
  <c r="K12" i="1"/>
  <c r="M12" i="1"/>
  <c r="D14" i="1"/>
  <c r="G14" i="1"/>
  <c r="K14" i="1"/>
  <c r="M14" i="1"/>
  <c r="D16" i="1"/>
  <c r="G16" i="1"/>
  <c r="K16" i="1"/>
  <c r="M16" i="1"/>
  <c r="D19" i="1"/>
  <c r="G19" i="1"/>
  <c r="K19" i="1"/>
  <c r="M19" i="1"/>
  <c r="D21" i="1"/>
  <c r="G21" i="1"/>
  <c r="K21" i="1"/>
  <c r="M21" i="1"/>
  <c r="K23" i="1"/>
  <c r="M23" i="1"/>
  <c r="K24" i="1"/>
  <c r="M24" i="1"/>
  <c r="K25" i="1"/>
  <c r="M25" i="1"/>
  <c r="D26" i="1"/>
  <c r="G26" i="1"/>
  <c r="K26" i="1"/>
  <c r="M26" i="1"/>
  <c r="G28" i="1"/>
  <c r="K28" i="1"/>
  <c r="M28" i="1"/>
  <c r="D29" i="1"/>
  <c r="K29" i="1"/>
  <c r="M29" i="1"/>
  <c r="D31" i="1"/>
  <c r="G31" i="1"/>
  <c r="K31" i="1"/>
  <c r="M31" i="1"/>
  <c r="K32" i="1"/>
  <c r="M32" i="1"/>
  <c r="K35" i="1"/>
  <c r="M35" i="1"/>
  <c r="K36" i="1"/>
  <c r="M36" i="1"/>
  <c r="K37" i="1"/>
  <c r="M37" i="1"/>
  <c r="D38" i="1"/>
  <c r="G38" i="1"/>
  <c r="K38" i="1"/>
  <c r="M38" i="1"/>
  <c r="D40" i="1"/>
  <c r="G40" i="1"/>
  <c r="K40" i="1"/>
  <c r="M40" i="1"/>
  <c r="K42" i="1"/>
  <c r="M42" i="1"/>
  <c r="D43" i="1"/>
  <c r="G43" i="1"/>
  <c r="K43" i="1"/>
  <c r="M43" i="1"/>
  <c r="E45" i="1"/>
  <c r="H45" i="1"/>
  <c r="K45" i="1"/>
</calcChain>
</file>

<file path=xl/sharedStrings.xml><?xml version="1.0" encoding="utf-8"?>
<sst xmlns="http://schemas.openxmlformats.org/spreadsheetml/2006/main" count="420" uniqueCount="160">
  <si>
    <t>№</t>
  </si>
  <si>
    <t>Р1</t>
  </si>
  <si>
    <t>Количество дней задержки предоставления РРО</t>
  </si>
  <si>
    <t>Р2</t>
  </si>
  <si>
    <t>Объем бюджетных ассигнований ГРБС на очередной финансовый год и плановый период, запланированных на реализацию долгосрочных и  ведомственных  целевых программ района</t>
  </si>
  <si>
    <t xml:space="preserve">Общая сумма бюджетных ассигнований, предусмотренных ГРБС на очередной финансовый год и плановый период без учета субвенций, субсидий  и иных межбюджетных трансфертов из областного бюджета </t>
  </si>
  <si>
    <t>Р3</t>
  </si>
  <si>
    <t>Объем бюджетных ассигнований ГРБС на предоставление муниципальных услуг (работ) физическим и юридическим лицам, оказываемых ГРБС и подведомственными муниципальными учреждениями в соответствии с муниципальными заданиями на очередной финансовый год и плановый период</t>
  </si>
  <si>
    <t>Общая сумма бюджетных ассигнований, предусмотренных ГРБС на очередной финансовый год и плановый период</t>
  </si>
  <si>
    <t>Р4</t>
  </si>
  <si>
    <t>Количество утвержденных передвижек ГРБС в сводной бюджетной росписи в отчетном году, произведенных по инициативе ГРБС, за исключением  передвижек, вызванных изменением решения о бюджете</t>
  </si>
  <si>
    <t>Сумма объемов бюджетных ассигнований ГРБС, утвержденная в бюджете за отчетный год, по состоянию на 01 января отчетного года</t>
  </si>
  <si>
    <t>Суммарный объем расходов  бюджета  района по состоянию на 01 января отчетного года.</t>
  </si>
  <si>
    <t xml:space="preserve">Р5 </t>
  </si>
  <si>
    <t xml:space="preserve"> </t>
  </si>
  <si>
    <t>Кассовые расходы ГРБС за счет средств бюджета района (без учета субвенций и субсидий и иных межбюджетных трансфертов) в отчетном периоде</t>
  </si>
  <si>
    <t>Плановые расходы ГРБС за счет средств бюджета  района (без учета субвенций, субсидий и иных межбюджетных трансфертов из областного бюджета) в соответствии с кассовым планом по расходам  за отчетный период</t>
  </si>
  <si>
    <t>Р6</t>
  </si>
  <si>
    <t>Кассовые расходы без учета расходов за счет субвенций, субсидий и иных межбюджетных трансфертов из областного бюджета, произведенных ГРБС и подведомственными ему муниципальными учреждениями в 4 квартале отчетного года</t>
  </si>
  <si>
    <t>Р7</t>
  </si>
  <si>
    <t>Своевременное доведение ГРБС показателей бюджетной росписи по расходам  до подведомственных муниципальных учреждений</t>
  </si>
  <si>
    <t xml:space="preserve">Р8 </t>
  </si>
  <si>
    <t>Своевременное составление бюджетной росписи ГРБС и внесение изменений в нее</t>
  </si>
  <si>
    <t xml:space="preserve">Р9 </t>
  </si>
  <si>
    <t>Качество Порядка составления, утверждения и ведения бюджетных смет, подведомственных ГРБС муниципальных учреждений</t>
  </si>
  <si>
    <t>Р10</t>
  </si>
  <si>
    <t xml:space="preserve">Плановый объем бюджетных ассигнований за отчетный период в соответствии с решением Совета народных депутатов  о бюджете муниципального образования Собинский район </t>
  </si>
  <si>
    <t>Р12</t>
  </si>
  <si>
    <t>Объем дебиторской задолженности ГРБС и подведомственных ему муниципальных учреждений на начало текущего года</t>
  </si>
  <si>
    <t>Объем дебиторской задолженности ГРБС и подведомственных ему муниципальных учреждений за 1 квартал текущего года</t>
  </si>
  <si>
    <t>Р13</t>
  </si>
  <si>
    <t>Объем просроченной кредиторской задолженности ГРБС и подведомственных ему муниципальных учреждений по расчетам с кредиторами на начало текущего года</t>
  </si>
  <si>
    <t>Р14</t>
  </si>
  <si>
    <t xml:space="preserve">Объем кредиторской задолженности ГРБС и подведомственных ему муниципальных учреждений на начало месяца (по месяцам отчетного периода) </t>
  </si>
  <si>
    <t xml:space="preserve">Объем кредиторской задолженности ГРБС и подведомственных ему муниципальных учреждений на конец месяца (по месяцам отчетного периода) </t>
  </si>
  <si>
    <t>Общая    сумма    бюджетных ассигнований, предусмотренных  ГРБС на текущий финансовый год в соответствии с решением о бюджете  муниципального образования Собинский район</t>
  </si>
  <si>
    <t>Р15</t>
  </si>
  <si>
    <t>Представление в составе годовой отчетности сведений о мерах по повышению эффективности расходования бюджетных средств</t>
  </si>
  <si>
    <t>Р16</t>
  </si>
  <si>
    <t>Соблюдение сроков представления ГРБС годовой бюджетной отчетности</t>
  </si>
  <si>
    <t>Р17</t>
  </si>
  <si>
    <t>Отчет о проведении мониторинга результатов деятельности подведомственных муниципальных учреждений и публикации рейтинга результатов деятельности подведомственных муниципальных учреждений на официальном сайте администрации района в сети «Интернет»</t>
  </si>
  <si>
    <t>Р18</t>
  </si>
  <si>
    <t>Количество ведомственных контрольных мероприятий, в ходе которых выявлены финансовые нарушения в отчетном периоде</t>
  </si>
  <si>
    <t>Количество ведомственных контрольных мероприятий, проведенных в отчетном периоде</t>
  </si>
  <si>
    <t>Р19</t>
  </si>
  <si>
    <t>Количество ведомственных контрольных мероприятий, в ходе которых выявлены случаи недостач, хищений денежных средств и материальных ценностей за отчетный период</t>
  </si>
  <si>
    <t>Р20</t>
  </si>
  <si>
    <t>Наличие правового акта ГРБС, обеспечивающего наличие процедур и порядка организации ведомственного финансового контроля</t>
  </si>
  <si>
    <t>Р21</t>
  </si>
  <si>
    <t>Кассовое исполнение расходов ГРБС  и подведомственных ему муниципальных учреждений за отчетный год</t>
  </si>
  <si>
    <t>Администрация</t>
  </si>
  <si>
    <t>Управление образования</t>
  </si>
  <si>
    <t>значение исходных данных, поступивших от ГРБС</t>
  </si>
  <si>
    <t>%,коэфф.</t>
  </si>
  <si>
    <t>баллы</t>
  </si>
  <si>
    <t>Итого</t>
  </si>
  <si>
    <t xml:space="preserve">Объем нереальной к взысканию дебиторской задолженности ГРБС и подведомственных ему муниципальных учреждений по расчетам с дебиторами на начало текущего года </t>
  </si>
  <si>
    <t>Р11</t>
  </si>
  <si>
    <t xml:space="preserve">Сумма,взысканная за счет средств бюджета района по поступившим в адрес ГРБС и подведомственных ему муниципальных учреждений исполнительным документам по состоянию на конец отчетного периода </t>
  </si>
  <si>
    <t>Наименование исходных данных</t>
  </si>
  <si>
    <t>Кассовые расходы без учета расходов за счет субвенций, субсидий  и иных межбюджетных трансфертов из областного бюджета, произведенных ГРБС и подведомственными ему муниципальными учреждениями за  отчетный год</t>
  </si>
  <si>
    <t>Кассовые расходы без учета расходов за счет субвенций, субсидий  и иных межбюджетных трансфертов из областного бюджета, произведенных ГРБС и подведомственными ему муниципальными учреждениями за отчетный год</t>
  </si>
  <si>
    <t>КФМ</t>
  </si>
  <si>
    <t xml:space="preserve">№  </t>
  </si>
  <si>
    <t>Наименование направлений оценки, показателей</t>
  </si>
  <si>
    <t xml:space="preserve">1. Оценка механизмов планирования расходов бюджета               </t>
  </si>
  <si>
    <t xml:space="preserve">Своевременность представления реестра расходных  обязательств ГРБС  (далее - РРО)       </t>
  </si>
  <si>
    <t xml:space="preserve">Доля бюджетных ассигнований, запланированных на реализацию  долгосрочных и ведомственных целевых программ  района         </t>
  </si>
  <si>
    <t xml:space="preserve">Доля бюджетных ассигнований на предоставление  муниципальных услуг (работ) физическим и юридическим лицам, оказываемых в соответствии с муниципальными  заданиями           </t>
  </si>
  <si>
    <t>Количество передвижек в сводной бюджетной росписи, произведенных ГРБС в отчетном году</t>
  </si>
  <si>
    <t xml:space="preserve">2. Оценка результатов исполнения бюджета в части  расходов       </t>
  </si>
  <si>
    <t>Р5</t>
  </si>
  <si>
    <t>Уровень исполнения расходов ГРБС за счет средств  бюджета района (без учета субвенций, субсидий и иных межбюджетных трансфертов из областного бюджета)</t>
  </si>
  <si>
    <t>Доля кассовых расходов без учета расходов за счет субвенций, субсидий  и иных межбюджетных трансфертов из бюджета области, произведенных ГРБС и подведомственными ему муниципальными учреждениями в 4 квартале отчетного года</t>
  </si>
  <si>
    <t xml:space="preserve">Своевременное доведение ГРБС показателей бюджетной росписи по расходам до подведомственных муниципальных учреждений    </t>
  </si>
  <si>
    <t>Р8</t>
  </si>
  <si>
    <t xml:space="preserve">Своевременное составление   бюджетной росписи ГРБС и внесение изменений в нее     </t>
  </si>
  <si>
    <t>Р9</t>
  </si>
  <si>
    <t xml:space="preserve">Качество Порядка составления, утверждения и ведения бюджетных смет  подведомственных   ГРБС муниципальных  учреждений          </t>
  </si>
  <si>
    <t>3. Оценка управления обязательствами в процессе исполнения бюджета</t>
  </si>
  <si>
    <t>Изменение дебиторской задолженности ГРБС и подведомственных ему муниципальных учреждений в 1 квартале по сравнению с началом года</t>
  </si>
  <si>
    <t>Наличие у ГРБС и подведомственных ему муниципальных учреждений просроченной кредиторской задолженности</t>
  </si>
  <si>
    <t>Ежемесячное изменение кредиторской  задолженности ГРБС и подведомственных ему муниципальных учреждений в течение  отчетного периода</t>
  </si>
  <si>
    <t>4. Оценка состояния учета и отчетности</t>
  </si>
  <si>
    <t xml:space="preserve">5. Оценка организации контроля </t>
  </si>
  <si>
    <t>Проведение ГРБС мониторинга результатов деятельности подведомственных муниципальных учреждений</t>
  </si>
  <si>
    <t xml:space="preserve">Нарушения, выявленные в ходе  проведения ведомственных контрольных мероприятий в отчетном финансовом году     </t>
  </si>
  <si>
    <t xml:space="preserve">6. Оценка исполнения судебных актов      </t>
  </si>
  <si>
    <t xml:space="preserve">Оценка качества планирования бюджетных ассигнований           </t>
  </si>
  <si>
    <t>Наличие у ГРБС и подведомственных ему муниципальных учреждений нереальной к взысканию дебиторской задолженности</t>
  </si>
  <si>
    <t>Представление в составе годовой бюджетной отчетности сведений о мерах по повышению эффективности расходования бюджетных средств</t>
  </si>
  <si>
    <t xml:space="preserve">Соблюдение сроков представления ГРБС годовой бюджетной отчетности       </t>
  </si>
  <si>
    <t xml:space="preserve">Наличие правового акта ГРБС об организации ведомственного финансового контроля     </t>
  </si>
  <si>
    <t xml:space="preserve">Сумма, подлежащая взысканию по исполнительным  документам  </t>
  </si>
  <si>
    <t>Администрация района</t>
  </si>
  <si>
    <t>Наименование ГРБС</t>
  </si>
  <si>
    <t xml:space="preserve">Суммарная оценка качества финансового менеджмента (КФМ)  </t>
  </si>
  <si>
    <t>Максимальная оценка качества финансового менеджмента (МАХ)</t>
  </si>
  <si>
    <t>N  п/п</t>
  </si>
  <si>
    <t xml:space="preserve">Оценка среднего уровня  качества финансового менеджмента ГРБС (МR)   </t>
  </si>
  <si>
    <t>Наличие недостач и хищений денежных средств и  материальных ценностей, выявленных в ходе ведомственных контрольных мероприятий</t>
  </si>
  <si>
    <t xml:space="preserve">Сводный рейтинг </t>
  </si>
  <si>
    <t>главных распорядителей бюджетных средств по качеству</t>
  </si>
  <si>
    <t xml:space="preserve">ГРБС, получившие лучшую оценку по показателю </t>
  </si>
  <si>
    <t>ГРБС, к  которым показатель не применим</t>
  </si>
  <si>
    <t>№ п/п</t>
  </si>
  <si>
    <t xml:space="preserve">Оценка качества планирования бюджетных ассигнований          </t>
  </si>
  <si>
    <t xml:space="preserve">Наличие правового акта ГРБС об организации ведомственного финансового контроля    </t>
  </si>
  <si>
    <t>Сумма, подлежащая взысканию по исполнительным  документами</t>
  </si>
  <si>
    <t>Результаты</t>
  </si>
  <si>
    <t xml:space="preserve">Приложение 3 </t>
  </si>
  <si>
    <t xml:space="preserve">Приложение 4 </t>
  </si>
  <si>
    <t xml:space="preserve">Администрация района </t>
  </si>
  <si>
    <t>х</t>
  </si>
  <si>
    <t>4.Оценка состояния учета и отчетности</t>
  </si>
  <si>
    <t>Финансовое управление</t>
  </si>
  <si>
    <t>ГРБС, получившие  неудовлетворительную оценку по показателю</t>
  </si>
  <si>
    <t>Совет народных депутатов</t>
  </si>
  <si>
    <t>Управление образования, Администрация района</t>
  </si>
  <si>
    <t>1.</t>
  </si>
  <si>
    <t>2.</t>
  </si>
  <si>
    <t>3.</t>
  </si>
  <si>
    <t>Расчет максимально-возможных оценок за 2023 год</t>
  </si>
  <si>
    <t>анализа качества финансового менеджмента, имеющих подведомственные учреждения за 2023 год</t>
  </si>
  <si>
    <t xml:space="preserve">Доля бюджетных ассигнований, запланированных на реализацию долгосрочных и ведомственных целевых программ района         </t>
  </si>
  <si>
    <t>Уровень исполнения расходов ГРБС за счет средств бюджета района (без учета субвенций, субсидий и иных межбюджетных трансфертов из областного бюджета)</t>
  </si>
  <si>
    <t>Доля кассовых расходов без учета расходов за счет субвенций, субсидий  и иных межбюджетных трансфертов из областного бюджета, произведенных ГРБС и подведомственными ему муниципальными учреждениями в 4 квартале отчетного года</t>
  </si>
  <si>
    <t xml:space="preserve">Своевременное составление бюджетной росписи ГРБС и внесение изменений в нее     </t>
  </si>
  <si>
    <t xml:space="preserve">Качество Порядка составления, утверждения и ведения бюджетных смет  подведомственных ГРБС муниципальных учреждений          </t>
  </si>
  <si>
    <t>Ежемесячное изменение кредиторской  задолженности ГРБС и подведомственных ему муниципальных учреждений в течение отчетного периода</t>
  </si>
  <si>
    <t>Максимально возможная оценка, которую может получить ГРБС за качество финансового менеджмента (МАХ) -итого</t>
  </si>
  <si>
    <t>Суммарная оценка качества финансового менеджмента ГРБС (КФМ )</t>
  </si>
  <si>
    <t>Уровень финансового менеджмента ГРБС (Q=КФМ/МАХ )</t>
  </si>
  <si>
    <t xml:space="preserve">Администрация </t>
  </si>
  <si>
    <t>Рейтинговая оценка каждого ГРБС (R=Q*5 )</t>
  </si>
  <si>
    <t>финансового менеджмента,  имеющих подведомственные учреждения за 2023 год</t>
  </si>
  <si>
    <t>Рейтинговая оценка                 (R)</t>
  </si>
  <si>
    <t>финансового менеджмента, не имеющих подведомственные учреждения за 2023 год</t>
  </si>
  <si>
    <t>Комитет по управлению имуществом</t>
  </si>
  <si>
    <t>Среднее значение оценки</t>
  </si>
  <si>
    <t>Количество получателей, к которым применим показатель</t>
  </si>
  <si>
    <t>Объем бюджетных ассигнований, перераспределенных за отчетный период (для ГРБС, имеющих подведомственную сеть учреждений -между подведомственными муниципальными учреждениями) без учета изменений,внесенных в связи с уточнением бюджета муниципального образования Собинский район</t>
  </si>
  <si>
    <t>Перечень показателей балльной оценки качества финансового менеджмента главных распорядителей средств бюджета                                                                                                                                                                                                                                                                                                 МО Собинский район, не имеющих подведомственные учреждения за 2023 год</t>
  </si>
  <si>
    <t>Объем бюджетных ассигнований, перераспределенных за отчетный период (для ГРБС, имеющих подведомственную сеть учреждений- между подведомственными муниципальными  учреждениями) без учета изменений, внесенных в связи с уточнением бюджета муниципального образования Собинский район</t>
  </si>
  <si>
    <t>приложение 2</t>
  </si>
  <si>
    <t>Перечень показателей балльной оценки качества финансового менеджмента главных распорядителей средств бюджета                                                  муниципального образования Собинский район, имеющих подведомственные учреждения за 2023 год</t>
  </si>
  <si>
    <t>да</t>
  </si>
  <si>
    <t>Средняя оценка по показателю (SP)</t>
  </si>
  <si>
    <t>Администрация района, Управление образования</t>
  </si>
  <si>
    <t>Администрация района,Управление образования</t>
  </si>
  <si>
    <t>Средняя оценка по показателю     (SP)</t>
  </si>
  <si>
    <t>анализа качества финансового менеджмента ГРБС, не имеющих подведомственные учреждения                                                                               за 2023 год</t>
  </si>
  <si>
    <t>Администрация района,            Управление образования</t>
  </si>
  <si>
    <t>Совет народных депутатов, Финансовое управление, Комитет по управлению имуществом</t>
  </si>
  <si>
    <t xml:space="preserve"> Совет народных депутатов, Финансовое управление,  Комитет по управлению имуществом</t>
  </si>
  <si>
    <t>Совет народных депутатов, Финансовое управление,  Комитет по управлению имуществом</t>
  </si>
  <si>
    <t>Финансовое управление, Комитет по управлению имуществом</t>
  </si>
  <si>
    <t>Финансовое управление,Совет народных депутатов</t>
  </si>
  <si>
    <t>Совет народных депутатов, Финансовое управление,Комитет по управлению имуществом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</si>
</sst>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000"/>
    <numFmt numFmtId="181" formatCode="0.0"/>
  </numFmts>
  <fonts count="1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name val="Arial Cyr"/>
      <charset val="204"/>
    </font>
    <font>
      <b/>
      <i/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0" xfId="0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 applyProtection="1">
      <alignment vertical="center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2" fontId="3" fillId="0" borderId="3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top" wrapText="1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2" fontId="7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/>
    <xf numFmtId="0" fontId="13" fillId="0" borderId="0" xfId="0" applyFont="1" applyAlignment="1"/>
    <xf numFmtId="0" fontId="0" fillId="0" borderId="0" xfId="0" applyFill="1"/>
    <xf numFmtId="0" fontId="0" fillId="0" borderId="0" xfId="0" applyFill="1" applyAlignment="1">
      <alignment vertical="top" wrapText="1"/>
    </xf>
    <xf numFmtId="2" fontId="3" fillId="0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2" fontId="7" fillId="0" borderId="12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2" fontId="7" fillId="0" borderId="6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49" fontId="7" fillId="0" borderId="14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2" fontId="7" fillId="0" borderId="5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2" borderId="2" xfId="0" applyFont="1" applyFill="1" applyBorder="1" applyAlignment="1" applyProtection="1">
      <alignment horizontal="right" vertical="center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right" vertical="center"/>
      <protection locked="0"/>
    </xf>
    <xf numFmtId="181" fontId="7" fillId="2" borderId="11" xfId="0" applyNumberFormat="1" applyFont="1" applyFill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justify" vertical="center" wrapText="1"/>
      <protection locked="0"/>
    </xf>
    <xf numFmtId="0" fontId="12" fillId="2" borderId="12" xfId="0" applyFont="1" applyFill="1" applyBorder="1" applyAlignment="1" applyProtection="1">
      <alignment horizontal="right" vertical="center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right" vertical="center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181" fontId="1" fillId="0" borderId="11" xfId="0" applyNumberFormat="1" applyFont="1" applyFill="1" applyBorder="1" applyAlignment="1" applyProtection="1">
      <alignment horizontal="center" vertical="center"/>
      <protection locked="0"/>
    </xf>
    <xf numFmtId="2" fontId="1" fillId="0" borderId="19" xfId="0" applyNumberFormat="1" applyFont="1" applyFill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justify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 applyProtection="1">
      <alignment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2" fontId="3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81" fontId="1" fillId="0" borderId="4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vertical="center"/>
      <protection locked="0"/>
    </xf>
    <xf numFmtId="0" fontId="12" fillId="0" borderId="29" xfId="0" applyFont="1" applyBorder="1" applyAlignment="1" applyProtection="1">
      <alignment vertical="center"/>
      <protection locked="0"/>
    </xf>
    <xf numFmtId="0" fontId="12" fillId="2" borderId="29" xfId="0" applyFont="1" applyFill="1" applyBorder="1" applyAlignment="1" applyProtection="1">
      <alignment horizontal="right" vertical="center"/>
    </xf>
    <xf numFmtId="2" fontId="7" fillId="0" borderId="30" xfId="0" applyNumberFormat="1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3" xfId="0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7" fillId="0" borderId="3" xfId="0" applyFont="1" applyBorder="1" applyAlignment="1" applyProtection="1">
      <alignment horizontal="justify" vertical="center" wrapText="1"/>
      <protection locked="0"/>
    </xf>
    <xf numFmtId="0" fontId="7" fillId="2" borderId="3" xfId="0" applyFont="1" applyFill="1" applyBorder="1" applyAlignment="1" applyProtection="1">
      <alignment horizontal="right" vertical="center"/>
      <protection locked="0"/>
    </xf>
    <xf numFmtId="181" fontId="7" fillId="2" borderId="19" xfId="0" applyNumberFormat="1" applyFont="1" applyFill="1" applyBorder="1" applyAlignment="1" applyProtection="1">
      <alignment horizontal="right" vertical="center"/>
    </xf>
    <xf numFmtId="0" fontId="7" fillId="0" borderId="8" xfId="0" applyFont="1" applyBorder="1" applyAlignment="1" applyProtection="1">
      <alignment horizontal="justify" vertical="center" wrapText="1"/>
      <protection locked="0"/>
    </xf>
    <xf numFmtId="0" fontId="7" fillId="2" borderId="8" xfId="0" applyFont="1" applyFill="1" applyBorder="1" applyAlignment="1" applyProtection="1">
      <alignment horizontal="right" vertical="center"/>
      <protection locked="0"/>
    </xf>
    <xf numFmtId="0" fontId="12" fillId="2" borderId="8" xfId="0" applyFont="1" applyFill="1" applyBorder="1" applyAlignment="1" applyProtection="1">
      <alignment horizontal="right" vertical="center"/>
    </xf>
    <xf numFmtId="181" fontId="7" fillId="2" borderId="9" xfId="0" applyNumberFormat="1" applyFont="1" applyFill="1" applyBorder="1" applyAlignment="1" applyProtection="1">
      <alignment horizontal="right" vertical="center"/>
    </xf>
    <xf numFmtId="0" fontId="7" fillId="0" borderId="12" xfId="0" applyFont="1" applyBorder="1" applyAlignment="1" applyProtection="1">
      <alignment horizontal="justify" vertical="center" wrapText="1"/>
      <protection locked="0"/>
    </xf>
    <xf numFmtId="0" fontId="7" fillId="2" borderId="12" xfId="0" applyFont="1" applyFill="1" applyBorder="1" applyAlignment="1" applyProtection="1">
      <alignment horizontal="right" vertical="center"/>
      <protection locked="0"/>
    </xf>
    <xf numFmtId="181" fontId="7" fillId="2" borderId="13" xfId="0" applyNumberFormat="1" applyFont="1" applyFill="1" applyBorder="1" applyAlignment="1" applyProtection="1">
      <alignment horizontal="right" vertical="center"/>
      <protection locked="0"/>
    </xf>
    <xf numFmtId="181" fontId="7" fillId="2" borderId="13" xfId="0" applyNumberFormat="1" applyFont="1" applyFill="1" applyBorder="1" applyAlignment="1" applyProtection="1">
      <alignment horizontal="right" vertical="center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2" borderId="12" xfId="0" applyFont="1" applyFill="1" applyBorder="1" applyAlignment="1" applyProtection="1">
      <alignment horizontal="right" vertical="center"/>
    </xf>
    <xf numFmtId="0" fontId="1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justify" vertical="top" wrapText="1"/>
    </xf>
    <xf numFmtId="0" fontId="12" fillId="3" borderId="2" xfId="0" applyFont="1" applyFill="1" applyBorder="1" applyAlignment="1">
      <alignment horizontal="center" vertical="top" wrapText="1"/>
    </xf>
    <xf numFmtId="181" fontId="12" fillId="3" borderId="2" xfId="0" applyNumberFormat="1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16" xfId="0" applyFont="1" applyFill="1" applyBorder="1" applyAlignment="1">
      <alignment vertical="top" wrapText="1"/>
    </xf>
    <xf numFmtId="0" fontId="7" fillId="0" borderId="12" xfId="0" applyFont="1" applyFill="1" applyBorder="1" applyAlignment="1">
      <alignment horizontal="justify" vertical="top" wrapText="1"/>
    </xf>
    <xf numFmtId="0" fontId="12" fillId="3" borderId="1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vertical="top" wrapText="1"/>
    </xf>
    <xf numFmtId="0" fontId="7" fillId="0" borderId="13" xfId="0" applyFont="1" applyFill="1" applyBorder="1" applyAlignment="1">
      <alignment vertical="top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15" fillId="0" borderId="0" xfId="0" applyFont="1" applyFill="1"/>
    <xf numFmtId="0" fontId="16" fillId="0" borderId="0" xfId="0" applyFont="1" applyFill="1" applyAlignment="1">
      <alignment horizontal="center"/>
    </xf>
    <xf numFmtId="0" fontId="15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2" fontId="12" fillId="0" borderId="29" xfId="0" applyNumberFormat="1" applyFont="1" applyFill="1" applyBorder="1" applyAlignment="1" applyProtection="1">
      <alignment horizontal="right" vertical="center"/>
      <protection locked="0"/>
    </xf>
    <xf numFmtId="2" fontId="12" fillId="0" borderId="29" xfId="0" applyNumberFormat="1" applyFont="1" applyBorder="1" applyAlignment="1" applyProtection="1">
      <alignment horizontal="right" vertical="center"/>
      <protection locked="0"/>
    </xf>
    <xf numFmtId="0" fontId="7" fillId="0" borderId="3" xfId="0" applyFont="1" applyBorder="1" applyAlignment="1" applyProtection="1">
      <alignment horizontal="right" vertical="center"/>
      <protection locked="0"/>
    </xf>
    <xf numFmtId="0" fontId="12" fillId="0" borderId="3" xfId="0" applyFont="1" applyBorder="1" applyAlignment="1" applyProtection="1">
      <alignment horizontal="right" vertical="center"/>
      <protection locked="0"/>
    </xf>
    <xf numFmtId="0" fontId="7" fillId="0" borderId="19" xfId="0" applyFont="1" applyBorder="1" applyAlignment="1" applyProtection="1">
      <alignment horizontal="right" vertical="center"/>
      <protection locked="0"/>
    </xf>
    <xf numFmtId="0" fontId="7" fillId="0" borderId="3" xfId="0" applyFont="1" applyFill="1" applyBorder="1" applyAlignment="1" applyProtection="1">
      <alignment horizontal="right" vertical="center" wrapText="1"/>
      <protection locked="0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2" fontId="7" fillId="0" borderId="8" xfId="0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 applyProtection="1">
      <alignment horizontal="right" vertical="center"/>
      <protection locked="0"/>
    </xf>
    <xf numFmtId="0" fontId="7" fillId="0" borderId="12" xfId="0" applyFont="1" applyFill="1" applyBorder="1" applyAlignment="1" applyProtection="1">
      <alignment horizontal="right" vertical="center" wrapText="1"/>
      <protection locked="0"/>
    </xf>
    <xf numFmtId="2" fontId="7" fillId="0" borderId="12" xfId="0" applyNumberFormat="1" applyFont="1" applyFill="1" applyBorder="1" applyAlignment="1" applyProtection="1">
      <alignment horizontal="right" vertical="center"/>
      <protection locked="0"/>
    </xf>
    <xf numFmtId="0" fontId="7" fillId="0" borderId="12" xfId="0" applyFont="1" applyFill="1" applyBorder="1" applyAlignment="1" applyProtection="1">
      <alignment horizontal="right" vertical="center"/>
      <protection locked="0"/>
    </xf>
    <xf numFmtId="0" fontId="7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7" fillId="0" borderId="8" xfId="0" applyNumberFormat="1" applyFont="1" applyFill="1" applyBorder="1" applyAlignment="1" applyProtection="1">
      <alignment horizontal="right" vertical="center"/>
      <protection locked="0"/>
    </xf>
    <xf numFmtId="0" fontId="7" fillId="0" borderId="8" xfId="0" applyNumberFormat="1" applyFont="1" applyFill="1" applyBorder="1" applyAlignment="1" applyProtection="1">
      <alignment horizontal="right" vertical="center"/>
      <protection locked="0"/>
    </xf>
    <xf numFmtId="0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2" fontId="7" fillId="0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2" xfId="0" applyNumberFormat="1" applyFont="1" applyFill="1" applyBorder="1" applyAlignment="1" applyProtection="1">
      <alignment horizontal="right" vertical="center"/>
      <protection locked="0"/>
    </xf>
    <xf numFmtId="0" fontId="7" fillId="0" borderId="3" xfId="0" applyNumberFormat="1" applyFont="1" applyFill="1" applyBorder="1" applyAlignment="1" applyProtection="1">
      <alignment horizontal="right" vertical="center" wrapText="1"/>
      <protection locked="0"/>
    </xf>
    <xf numFmtId="2" fontId="7" fillId="0" borderId="3" xfId="0" applyNumberFormat="1" applyFont="1" applyFill="1" applyBorder="1" applyAlignment="1" applyProtection="1">
      <alignment horizontal="right" vertical="center"/>
      <protection locked="0"/>
    </xf>
    <xf numFmtId="0" fontId="7" fillId="0" borderId="3" xfId="0" applyNumberFormat="1" applyFont="1" applyFill="1" applyBorder="1" applyAlignment="1" applyProtection="1">
      <alignment horizontal="right" vertical="center"/>
      <protection locked="0"/>
    </xf>
    <xf numFmtId="2" fontId="7" fillId="0" borderId="12" xfId="0" applyNumberFormat="1" applyFont="1" applyFill="1" applyBorder="1" applyAlignment="1" applyProtection="1">
      <alignment horizontal="right" vertical="center"/>
    </xf>
    <xf numFmtId="2" fontId="7" fillId="0" borderId="3" xfId="0" applyNumberFormat="1" applyFont="1" applyFill="1" applyBorder="1" applyAlignment="1" applyProtection="1">
      <alignment horizontal="right" vertical="center"/>
    </xf>
    <xf numFmtId="2" fontId="7" fillId="0" borderId="8" xfId="0" applyNumberFormat="1" applyFont="1" applyFill="1" applyBorder="1" applyAlignment="1" applyProtection="1">
      <alignment horizontal="right" vertical="center"/>
      <protection locked="0"/>
    </xf>
    <xf numFmtId="0" fontId="1" fillId="0" borderId="22" xfId="0" applyFont="1" applyBorder="1" applyAlignment="1" applyProtection="1">
      <alignment horizontal="justify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181" fontId="1" fillId="0" borderId="19" xfId="0" applyNumberFormat="1" applyFont="1" applyFill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justify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181" fontId="1" fillId="0" borderId="9" xfId="0" applyNumberFormat="1" applyFont="1" applyFill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justify" vertical="center" wrapText="1"/>
      <protection locked="0"/>
    </xf>
    <xf numFmtId="2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</xf>
    <xf numFmtId="181" fontId="1" fillId="0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justify" vertical="center" wrapText="1"/>
      <protection locked="0"/>
    </xf>
    <xf numFmtId="0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1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2" xfId="0" applyNumberFormat="1" applyFont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NumberFormat="1" applyFont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81" fontId="1" fillId="0" borderId="13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/>
    </xf>
    <xf numFmtId="0" fontId="12" fillId="0" borderId="13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/>
    </xf>
    <xf numFmtId="0" fontId="12" fillId="0" borderId="15" xfId="0" applyFont="1" applyFill="1" applyBorder="1" applyAlignment="1">
      <alignment vertical="top"/>
    </xf>
    <xf numFmtId="0" fontId="7" fillId="0" borderId="2" xfId="0" applyFont="1" applyFill="1" applyBorder="1" applyAlignment="1">
      <alignment vertical="top"/>
    </xf>
    <xf numFmtId="0" fontId="12" fillId="0" borderId="11" xfId="0" applyFont="1" applyFill="1" applyBorder="1" applyAlignment="1">
      <alignment vertical="top"/>
    </xf>
    <xf numFmtId="0" fontId="7" fillId="0" borderId="17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/>
    </xf>
    <xf numFmtId="0" fontId="12" fillId="0" borderId="18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0" fontId="12" fillId="0" borderId="19" xfId="0" applyFont="1" applyFill="1" applyBorder="1" applyAlignment="1">
      <alignment vertical="top"/>
    </xf>
    <xf numFmtId="0" fontId="14" fillId="0" borderId="14" xfId="0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top" wrapText="1"/>
    </xf>
    <xf numFmtId="0" fontId="12" fillId="0" borderId="15" xfId="0" applyFont="1" applyFill="1" applyBorder="1" applyAlignment="1">
      <alignment vertical="top" wrapText="1"/>
    </xf>
    <xf numFmtId="0" fontId="12" fillId="0" borderId="10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11" xfId="0" applyFont="1" applyFill="1" applyBorder="1" applyAlignment="1">
      <alignment vertical="top" wrapText="1"/>
    </xf>
    <xf numFmtId="179" fontId="12" fillId="0" borderId="2" xfId="0" applyNumberFormat="1" applyFont="1" applyFill="1" applyBorder="1" applyAlignment="1">
      <alignment vertical="top" wrapText="1"/>
    </xf>
    <xf numFmtId="179" fontId="12" fillId="0" borderId="11" xfId="0" applyNumberFormat="1" applyFont="1" applyFill="1" applyBorder="1" applyAlignment="1">
      <alignment vertical="top" wrapText="1"/>
    </xf>
    <xf numFmtId="0" fontId="12" fillId="0" borderId="16" xfId="0" applyFont="1" applyFill="1" applyBorder="1" applyAlignment="1">
      <alignment vertical="top" wrapText="1"/>
    </xf>
    <xf numFmtId="0" fontId="12" fillId="0" borderId="12" xfId="0" applyFont="1" applyFill="1" applyBorder="1" applyAlignment="1">
      <alignment vertical="top" wrapText="1"/>
    </xf>
    <xf numFmtId="2" fontId="12" fillId="0" borderId="12" xfId="0" applyNumberFormat="1" applyFont="1" applyFill="1" applyBorder="1" applyAlignment="1">
      <alignment vertical="top" wrapText="1"/>
    </xf>
    <xf numFmtId="2" fontId="12" fillId="0" borderId="13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" fillId="0" borderId="32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justify" vertical="center" wrapText="1"/>
      <protection locked="0"/>
    </xf>
    <xf numFmtId="0" fontId="7" fillId="0" borderId="16" xfId="0" applyFont="1" applyBorder="1" applyAlignment="1" applyProtection="1">
      <alignment horizontal="justify" vertical="center" wrapText="1"/>
      <protection locked="0"/>
    </xf>
    <xf numFmtId="0" fontId="7" fillId="0" borderId="10" xfId="0" applyFont="1" applyBorder="1" applyAlignment="1" applyProtection="1">
      <alignment horizontal="justify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19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right"/>
    </xf>
    <xf numFmtId="0" fontId="12" fillId="0" borderId="10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16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46"/>
  <sheetViews>
    <sheetView view="pageBreakPreview" zoomScaleNormal="75" zoomScaleSheetLayoutView="100" workbookViewId="0">
      <pane xSplit="2" ySplit="10" topLeftCell="C11" activePane="bottomRight" state="frozenSplit"/>
      <selection pane="topRight" activeCell="B1" sqref="B1"/>
      <selection pane="bottomLeft" activeCell="A11" sqref="A11"/>
      <selection pane="bottomRight" activeCell="H44" sqref="H11:H44"/>
    </sheetView>
  </sheetViews>
  <sheetFormatPr defaultRowHeight="15.75" x14ac:dyDescent="0.2"/>
  <cols>
    <col min="1" max="1" width="4.5703125" style="1" bestFit="1" customWidth="1"/>
    <col min="2" max="2" width="64.5703125" style="1" customWidth="1"/>
    <col min="3" max="3" width="14" style="15" customWidth="1"/>
    <col min="4" max="4" width="10.42578125" style="1" customWidth="1"/>
    <col min="5" max="5" width="8.42578125" style="15" customWidth="1"/>
    <col min="6" max="6" width="13.85546875" style="15" customWidth="1"/>
    <col min="7" max="7" width="9.85546875" style="1" bestFit="1" customWidth="1"/>
    <col min="8" max="8" width="8.28515625" style="1" customWidth="1"/>
    <col min="9" max="9" width="13.28515625" style="1" customWidth="1"/>
    <col min="10" max="10" width="10.7109375" style="1" customWidth="1"/>
    <col min="11" max="11" width="9.85546875" style="2" customWidth="1"/>
    <col min="12" max="12" width="14.28515625" style="1" customWidth="1"/>
    <col min="13" max="13" width="11.42578125" style="1" customWidth="1"/>
    <col min="14" max="16384" width="9.140625" style="1"/>
  </cols>
  <sheetData>
    <row r="1" spans="1:19" x14ac:dyDescent="0.2">
      <c r="J1" s="267"/>
      <c r="K1" s="267"/>
      <c r="L1" s="267" t="s">
        <v>145</v>
      </c>
      <c r="M1" s="267"/>
    </row>
    <row r="2" spans="1:19" x14ac:dyDescent="0.2">
      <c r="J2" s="26"/>
      <c r="K2" s="26"/>
      <c r="L2" s="26"/>
      <c r="M2" s="26"/>
    </row>
    <row r="3" spans="1:19" ht="45.75" customHeight="1" x14ac:dyDescent="0.2">
      <c r="B3" s="271" t="s">
        <v>146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</row>
    <row r="4" spans="1:19" ht="16.5" thickBot="1" x14ac:dyDescent="0.25"/>
    <row r="5" spans="1:19" s="15" customFormat="1" x14ac:dyDescent="0.2">
      <c r="A5" s="257" t="s">
        <v>0</v>
      </c>
      <c r="B5" s="265" t="s">
        <v>60</v>
      </c>
      <c r="C5" s="259" t="s">
        <v>51</v>
      </c>
      <c r="D5" s="260"/>
      <c r="E5" s="261"/>
      <c r="F5" s="268" t="s">
        <v>52</v>
      </c>
      <c r="G5" s="269"/>
      <c r="H5" s="270"/>
      <c r="I5" s="268" t="s">
        <v>56</v>
      </c>
      <c r="J5" s="269"/>
      <c r="K5" s="270"/>
      <c r="L5" s="272" t="s">
        <v>141</v>
      </c>
      <c r="M5" s="274" t="s">
        <v>140</v>
      </c>
    </row>
    <row r="6" spans="1:19" ht="15.75" customHeight="1" x14ac:dyDescent="0.2">
      <c r="A6" s="264"/>
      <c r="B6" s="266"/>
      <c r="C6" s="276" t="s">
        <v>53</v>
      </c>
      <c r="D6" s="263" t="s">
        <v>54</v>
      </c>
      <c r="E6" s="262" t="s">
        <v>55</v>
      </c>
      <c r="F6" s="276" t="s">
        <v>53</v>
      </c>
      <c r="G6" s="263" t="s">
        <v>54</v>
      </c>
      <c r="H6" s="262" t="s">
        <v>55</v>
      </c>
      <c r="I6" s="276" t="s">
        <v>53</v>
      </c>
      <c r="J6" s="263" t="s">
        <v>54</v>
      </c>
      <c r="K6" s="262" t="s">
        <v>55</v>
      </c>
      <c r="L6" s="273"/>
      <c r="M6" s="275"/>
    </row>
    <row r="7" spans="1:19" x14ac:dyDescent="0.2">
      <c r="A7" s="264"/>
      <c r="B7" s="266"/>
      <c r="C7" s="276"/>
      <c r="D7" s="263"/>
      <c r="E7" s="262"/>
      <c r="F7" s="276"/>
      <c r="G7" s="263"/>
      <c r="H7" s="262"/>
      <c r="I7" s="276"/>
      <c r="J7" s="263"/>
      <c r="K7" s="262"/>
      <c r="L7" s="273"/>
      <c r="M7" s="275"/>
    </row>
    <row r="8" spans="1:19" x14ac:dyDescent="0.2">
      <c r="A8" s="264"/>
      <c r="B8" s="266"/>
      <c r="C8" s="276"/>
      <c r="D8" s="263"/>
      <c r="E8" s="262"/>
      <c r="F8" s="276"/>
      <c r="G8" s="263"/>
      <c r="H8" s="262"/>
      <c r="I8" s="276"/>
      <c r="J8" s="263"/>
      <c r="K8" s="262"/>
      <c r="L8" s="273"/>
      <c r="M8" s="275"/>
    </row>
    <row r="9" spans="1:19" ht="39" customHeight="1" x14ac:dyDescent="0.2">
      <c r="A9" s="264"/>
      <c r="B9" s="266"/>
      <c r="C9" s="276"/>
      <c r="D9" s="263"/>
      <c r="E9" s="262"/>
      <c r="F9" s="276"/>
      <c r="G9" s="263"/>
      <c r="H9" s="262"/>
      <c r="I9" s="276"/>
      <c r="J9" s="263"/>
      <c r="K9" s="262"/>
      <c r="L9" s="273"/>
      <c r="M9" s="275"/>
    </row>
    <row r="10" spans="1:19" ht="16.5" thickBot="1" x14ac:dyDescent="0.25">
      <c r="A10" s="69">
        <v>1</v>
      </c>
      <c r="B10" s="74">
        <v>2</v>
      </c>
      <c r="C10" s="81">
        <v>3</v>
      </c>
      <c r="D10" s="70">
        <v>4</v>
      </c>
      <c r="E10" s="71">
        <v>5</v>
      </c>
      <c r="F10" s="87">
        <v>6</v>
      </c>
      <c r="G10" s="70">
        <v>7</v>
      </c>
      <c r="H10" s="71">
        <v>8</v>
      </c>
      <c r="I10" s="87">
        <v>9</v>
      </c>
      <c r="J10" s="70">
        <v>10</v>
      </c>
      <c r="K10" s="71">
        <v>11</v>
      </c>
      <c r="L10" s="78">
        <v>12</v>
      </c>
      <c r="M10" s="71">
        <v>13</v>
      </c>
    </row>
    <row r="11" spans="1:19" ht="16.5" thickBot="1" x14ac:dyDescent="0.25">
      <c r="A11" s="215" t="s">
        <v>1</v>
      </c>
      <c r="B11" s="176" t="s">
        <v>2</v>
      </c>
      <c r="C11" s="177">
        <v>0</v>
      </c>
      <c r="D11" s="178"/>
      <c r="E11" s="179">
        <v>5</v>
      </c>
      <c r="F11" s="180">
        <v>0</v>
      </c>
      <c r="G11" s="178"/>
      <c r="H11" s="179">
        <v>5</v>
      </c>
      <c r="I11" s="180"/>
      <c r="J11" s="178"/>
      <c r="K11" s="181">
        <f>E11+H11</f>
        <v>10</v>
      </c>
      <c r="L11" s="182">
        <v>2</v>
      </c>
      <c r="M11" s="183">
        <f>K11/L11</f>
        <v>5</v>
      </c>
      <c r="N11" s="11"/>
      <c r="O11" s="11"/>
      <c r="P11" s="11"/>
      <c r="Q11" s="11"/>
      <c r="R11" s="11"/>
      <c r="S11" s="11"/>
    </row>
    <row r="12" spans="1:19" ht="63" x14ac:dyDescent="0.2">
      <c r="A12" s="257" t="s">
        <v>3</v>
      </c>
      <c r="B12" s="184" t="s">
        <v>4</v>
      </c>
      <c r="C12" s="185">
        <v>399960</v>
      </c>
      <c r="D12" s="186">
        <f>C12/C13*100</f>
        <v>85.271863227308486</v>
      </c>
      <c r="E12" s="187">
        <v>5</v>
      </c>
      <c r="F12" s="188">
        <v>359288</v>
      </c>
      <c r="G12" s="186">
        <f>F12/F13*100</f>
        <v>99.964664802526329</v>
      </c>
      <c r="H12" s="187">
        <v>5</v>
      </c>
      <c r="I12" s="188"/>
      <c r="J12" s="189"/>
      <c r="K12" s="190">
        <f t="shared" ref="K12:K43" si="0">E12+H12</f>
        <v>10</v>
      </c>
      <c r="L12" s="191">
        <v>2</v>
      </c>
      <c r="M12" s="192">
        <f>K12/L12</f>
        <v>5</v>
      </c>
    </row>
    <row r="13" spans="1:19" ht="63.75" thickBot="1" x14ac:dyDescent="0.25">
      <c r="A13" s="258"/>
      <c r="B13" s="193" t="s">
        <v>5</v>
      </c>
      <c r="C13" s="81">
        <v>469041</v>
      </c>
      <c r="D13" s="194"/>
      <c r="E13" s="71"/>
      <c r="F13" s="87">
        <v>359415</v>
      </c>
      <c r="G13" s="194"/>
      <c r="H13" s="71"/>
      <c r="I13" s="87"/>
      <c r="J13" s="70"/>
      <c r="K13" s="195"/>
      <c r="L13" s="78"/>
      <c r="M13" s="196"/>
    </row>
    <row r="14" spans="1:19" ht="94.5" x14ac:dyDescent="0.2">
      <c r="A14" s="257" t="s">
        <v>6</v>
      </c>
      <c r="B14" s="184" t="s">
        <v>7</v>
      </c>
      <c r="C14" s="185">
        <v>177572</v>
      </c>
      <c r="D14" s="186">
        <f>C14/C15*100</f>
        <v>8.2568278365931871</v>
      </c>
      <c r="E14" s="187">
        <v>0</v>
      </c>
      <c r="F14" s="188">
        <v>819093</v>
      </c>
      <c r="G14" s="186">
        <f>F14/F15*100</f>
        <v>75.771294727971238</v>
      </c>
      <c r="H14" s="187">
        <v>5</v>
      </c>
      <c r="I14" s="188"/>
      <c r="J14" s="189"/>
      <c r="K14" s="190">
        <f t="shared" si="0"/>
        <v>5</v>
      </c>
      <c r="L14" s="191">
        <v>2</v>
      </c>
      <c r="M14" s="192">
        <f>K14/L14</f>
        <v>2.5</v>
      </c>
    </row>
    <row r="15" spans="1:19" ht="32.25" thickBot="1" x14ac:dyDescent="0.25">
      <c r="A15" s="258"/>
      <c r="B15" s="193" t="s">
        <v>8</v>
      </c>
      <c r="C15" s="81">
        <v>2150608</v>
      </c>
      <c r="D15" s="194"/>
      <c r="E15" s="71"/>
      <c r="F15" s="87">
        <v>1081007</v>
      </c>
      <c r="G15" s="194"/>
      <c r="H15" s="71"/>
      <c r="I15" s="87"/>
      <c r="J15" s="70"/>
      <c r="K15" s="195"/>
      <c r="L15" s="78"/>
      <c r="M15" s="196"/>
    </row>
    <row r="16" spans="1:19" ht="63" x14ac:dyDescent="0.2">
      <c r="A16" s="257" t="s">
        <v>9</v>
      </c>
      <c r="B16" s="197" t="s">
        <v>10</v>
      </c>
      <c r="C16" s="198">
        <v>31</v>
      </c>
      <c r="D16" s="186">
        <f>C16*(1-C17/C18)</f>
        <v>15.349592493333944</v>
      </c>
      <c r="E16" s="199">
        <v>4</v>
      </c>
      <c r="F16" s="200">
        <v>11</v>
      </c>
      <c r="G16" s="186">
        <f>F16*(1-F17/F18)</f>
        <v>5.9608016388412848</v>
      </c>
      <c r="H16" s="201">
        <v>5</v>
      </c>
      <c r="I16" s="188"/>
      <c r="J16" s="202"/>
      <c r="K16" s="190">
        <f t="shared" si="0"/>
        <v>9</v>
      </c>
      <c r="L16" s="191">
        <v>2</v>
      </c>
      <c r="M16" s="192">
        <f t="shared" ref="M16:M43" si="1">K16/L16</f>
        <v>4.5</v>
      </c>
    </row>
    <row r="17" spans="1:13" ht="47.25" x14ac:dyDescent="0.2">
      <c r="A17" s="264"/>
      <c r="B17" s="76" t="s">
        <v>11</v>
      </c>
      <c r="C17" s="82">
        <v>1191307</v>
      </c>
      <c r="D17" s="24"/>
      <c r="E17" s="83"/>
      <c r="F17" s="84">
        <v>1081007</v>
      </c>
      <c r="G17" s="24"/>
      <c r="H17" s="83"/>
      <c r="I17" s="90"/>
      <c r="J17" s="12"/>
      <c r="K17" s="89"/>
      <c r="L17" s="79"/>
      <c r="M17" s="72"/>
    </row>
    <row r="18" spans="1:13" ht="32.25" thickBot="1" x14ac:dyDescent="0.25">
      <c r="A18" s="258"/>
      <c r="B18" s="193" t="s">
        <v>12</v>
      </c>
      <c r="C18" s="203">
        <v>2359716</v>
      </c>
      <c r="D18" s="204"/>
      <c r="E18" s="205"/>
      <c r="F18" s="203">
        <v>2359716</v>
      </c>
      <c r="G18" s="204"/>
      <c r="H18" s="205"/>
      <c r="I18" s="206"/>
      <c r="J18" s="207"/>
      <c r="K18" s="195"/>
      <c r="L18" s="78"/>
      <c r="M18" s="196"/>
    </row>
    <row r="19" spans="1:13" ht="47.25" x14ac:dyDescent="0.2">
      <c r="A19" s="277" t="s">
        <v>13</v>
      </c>
      <c r="B19" s="184" t="s">
        <v>15</v>
      </c>
      <c r="C19" s="208">
        <v>444851</v>
      </c>
      <c r="D19" s="209">
        <f>100*C19/C20</f>
        <v>94.842668338162341</v>
      </c>
      <c r="E19" s="210">
        <v>3</v>
      </c>
      <c r="F19" s="211">
        <v>359353</v>
      </c>
      <c r="G19" s="209">
        <f>100*F19/F20</f>
        <v>99.982749746115218</v>
      </c>
      <c r="H19" s="210">
        <v>4</v>
      </c>
      <c r="I19" s="212"/>
      <c r="J19" s="213"/>
      <c r="K19" s="190">
        <f t="shared" si="0"/>
        <v>7</v>
      </c>
      <c r="L19" s="191">
        <v>2</v>
      </c>
      <c r="M19" s="192">
        <f t="shared" si="1"/>
        <v>3.5</v>
      </c>
    </row>
    <row r="20" spans="1:13" ht="63.75" thickBot="1" x14ac:dyDescent="0.25">
      <c r="A20" s="278"/>
      <c r="B20" s="193" t="s">
        <v>16</v>
      </c>
      <c r="C20" s="214">
        <v>469041</v>
      </c>
      <c r="D20" s="204"/>
      <c r="E20" s="205"/>
      <c r="F20" s="203">
        <v>359415</v>
      </c>
      <c r="G20" s="204"/>
      <c r="H20" s="205"/>
      <c r="I20" s="206"/>
      <c r="J20" s="207"/>
      <c r="K20" s="195"/>
      <c r="L20" s="78"/>
      <c r="M20" s="196"/>
    </row>
    <row r="21" spans="1:13" ht="63" x14ac:dyDescent="0.2">
      <c r="A21" s="257" t="s">
        <v>17</v>
      </c>
      <c r="B21" s="184" t="s">
        <v>18</v>
      </c>
      <c r="C21" s="208">
        <v>149371</v>
      </c>
      <c r="D21" s="209">
        <f>100*(C21/C22)</f>
        <v>33.577759744273926</v>
      </c>
      <c r="E21" s="210">
        <v>3</v>
      </c>
      <c r="F21" s="211">
        <v>115724</v>
      </c>
      <c r="G21" s="209">
        <f>100*(F21/F22)</f>
        <v>32.203432279680428</v>
      </c>
      <c r="H21" s="210">
        <v>3</v>
      </c>
      <c r="I21" s="212"/>
      <c r="J21" s="213"/>
      <c r="K21" s="190">
        <f t="shared" si="0"/>
        <v>6</v>
      </c>
      <c r="L21" s="191">
        <v>2</v>
      </c>
      <c r="M21" s="192">
        <f t="shared" si="1"/>
        <v>3</v>
      </c>
    </row>
    <row r="22" spans="1:13" ht="63.75" thickBot="1" x14ac:dyDescent="0.25">
      <c r="A22" s="258"/>
      <c r="B22" s="193" t="s">
        <v>61</v>
      </c>
      <c r="C22" s="214">
        <v>444851</v>
      </c>
      <c r="D22" s="204"/>
      <c r="E22" s="205"/>
      <c r="F22" s="203">
        <v>359353</v>
      </c>
      <c r="G22" s="204"/>
      <c r="H22" s="205"/>
      <c r="I22" s="206"/>
      <c r="J22" s="207"/>
      <c r="K22" s="195"/>
      <c r="L22" s="78"/>
      <c r="M22" s="216"/>
    </row>
    <row r="23" spans="1:13" ht="48" thickBot="1" x14ac:dyDescent="0.25">
      <c r="A23" s="215" t="s">
        <v>19</v>
      </c>
      <c r="B23" s="176" t="s">
        <v>20</v>
      </c>
      <c r="C23" s="217"/>
      <c r="D23" s="218"/>
      <c r="E23" s="219">
        <v>5</v>
      </c>
      <c r="F23" s="220"/>
      <c r="G23" s="218"/>
      <c r="H23" s="219">
        <v>5</v>
      </c>
      <c r="I23" s="221"/>
      <c r="J23" s="222"/>
      <c r="K23" s="181">
        <f t="shared" si="0"/>
        <v>10</v>
      </c>
      <c r="L23" s="182">
        <v>2</v>
      </c>
      <c r="M23" s="183">
        <f t="shared" si="1"/>
        <v>5</v>
      </c>
    </row>
    <row r="24" spans="1:13" ht="32.25" thickBot="1" x14ac:dyDescent="0.25">
      <c r="A24" s="215" t="s">
        <v>21</v>
      </c>
      <c r="B24" s="176" t="s">
        <v>22</v>
      </c>
      <c r="C24" s="217"/>
      <c r="D24" s="218"/>
      <c r="E24" s="219">
        <v>5</v>
      </c>
      <c r="F24" s="220"/>
      <c r="G24" s="218"/>
      <c r="H24" s="219">
        <v>5</v>
      </c>
      <c r="I24" s="221"/>
      <c r="J24" s="222"/>
      <c r="K24" s="181">
        <f t="shared" si="0"/>
        <v>10</v>
      </c>
      <c r="L24" s="182">
        <v>2</v>
      </c>
      <c r="M24" s="183">
        <f t="shared" si="1"/>
        <v>5</v>
      </c>
    </row>
    <row r="25" spans="1:13" ht="48" thickBot="1" x14ac:dyDescent="0.25">
      <c r="A25" s="215" t="s">
        <v>23</v>
      </c>
      <c r="B25" s="223" t="s">
        <v>24</v>
      </c>
      <c r="C25" s="217"/>
      <c r="D25" s="218"/>
      <c r="E25" s="219">
        <v>5</v>
      </c>
      <c r="F25" s="220"/>
      <c r="G25" s="218"/>
      <c r="H25" s="219">
        <v>5</v>
      </c>
      <c r="I25" s="221"/>
      <c r="J25" s="222"/>
      <c r="K25" s="181">
        <f t="shared" si="0"/>
        <v>10</v>
      </c>
      <c r="L25" s="182">
        <v>2</v>
      </c>
      <c r="M25" s="183">
        <f t="shared" si="1"/>
        <v>5</v>
      </c>
    </row>
    <row r="26" spans="1:13" ht="94.5" x14ac:dyDescent="0.2">
      <c r="A26" s="257" t="s">
        <v>25</v>
      </c>
      <c r="B26" s="184" t="s">
        <v>144</v>
      </c>
      <c r="C26" s="208">
        <v>14134</v>
      </c>
      <c r="D26" s="209">
        <f>100*C26/C27</f>
        <v>0.65720949610528745</v>
      </c>
      <c r="E26" s="210">
        <v>4</v>
      </c>
      <c r="F26" s="211">
        <v>20526</v>
      </c>
      <c r="G26" s="209">
        <f>100*F26/F27</f>
        <v>1.8987851142499539</v>
      </c>
      <c r="H26" s="210">
        <v>4</v>
      </c>
      <c r="I26" s="212"/>
      <c r="J26" s="213"/>
      <c r="K26" s="190">
        <f t="shared" si="0"/>
        <v>8</v>
      </c>
      <c r="L26" s="191">
        <v>2</v>
      </c>
      <c r="M26" s="192">
        <f t="shared" si="1"/>
        <v>4</v>
      </c>
    </row>
    <row r="27" spans="1:13" ht="63.75" thickBot="1" x14ac:dyDescent="0.25">
      <c r="A27" s="258"/>
      <c r="B27" s="193" t="s">
        <v>26</v>
      </c>
      <c r="C27" s="214">
        <v>2150608</v>
      </c>
      <c r="D27" s="204"/>
      <c r="E27" s="205"/>
      <c r="F27" s="203">
        <v>1081007</v>
      </c>
      <c r="G27" s="204"/>
      <c r="H27" s="205"/>
      <c r="I27" s="206"/>
      <c r="J27" s="207"/>
      <c r="K27" s="195"/>
      <c r="L27" s="78"/>
      <c r="M27" s="196"/>
    </row>
    <row r="28" spans="1:13" ht="48" thickBot="1" x14ac:dyDescent="0.25">
      <c r="A28" s="215" t="s">
        <v>58</v>
      </c>
      <c r="B28" s="176" t="s">
        <v>57</v>
      </c>
      <c r="C28" s="217">
        <v>0</v>
      </c>
      <c r="D28" s="224"/>
      <c r="E28" s="219">
        <v>5</v>
      </c>
      <c r="F28" s="220">
        <v>277</v>
      </c>
      <c r="G28" s="224">
        <f>F28</f>
        <v>277</v>
      </c>
      <c r="H28" s="219">
        <v>0</v>
      </c>
      <c r="I28" s="221"/>
      <c r="J28" s="222"/>
      <c r="K28" s="181">
        <f t="shared" si="0"/>
        <v>5</v>
      </c>
      <c r="L28" s="182">
        <v>2</v>
      </c>
      <c r="M28" s="183">
        <f t="shared" si="1"/>
        <v>2.5</v>
      </c>
    </row>
    <row r="29" spans="1:13" ht="47.25" x14ac:dyDescent="0.2">
      <c r="A29" s="257" t="s">
        <v>27</v>
      </c>
      <c r="B29" s="184" t="s">
        <v>28</v>
      </c>
      <c r="C29" s="198">
        <v>440376</v>
      </c>
      <c r="D29" s="209">
        <f>C30-C29</f>
        <v>30193</v>
      </c>
      <c r="E29" s="201">
        <v>0</v>
      </c>
      <c r="F29" s="211">
        <v>2439</v>
      </c>
      <c r="G29" s="209">
        <f>F30-F29</f>
        <v>-138</v>
      </c>
      <c r="H29" s="210">
        <v>4</v>
      </c>
      <c r="I29" s="212"/>
      <c r="J29" s="213"/>
      <c r="K29" s="190">
        <f t="shared" si="0"/>
        <v>4</v>
      </c>
      <c r="L29" s="191">
        <v>2</v>
      </c>
      <c r="M29" s="192">
        <f t="shared" si="1"/>
        <v>2</v>
      </c>
    </row>
    <row r="30" spans="1:13" ht="48" thickBot="1" x14ac:dyDescent="0.25">
      <c r="A30" s="258"/>
      <c r="B30" s="193" t="s">
        <v>29</v>
      </c>
      <c r="C30" s="256">
        <v>470569</v>
      </c>
      <c r="D30" s="204"/>
      <c r="E30" s="205"/>
      <c r="F30" s="203">
        <v>2301</v>
      </c>
      <c r="G30" s="204"/>
      <c r="H30" s="205"/>
      <c r="I30" s="206"/>
      <c r="J30" s="207"/>
      <c r="K30" s="195"/>
      <c r="L30" s="78"/>
      <c r="M30" s="196"/>
    </row>
    <row r="31" spans="1:13" ht="48" thickBot="1" x14ac:dyDescent="0.25">
      <c r="A31" s="215" t="s">
        <v>30</v>
      </c>
      <c r="B31" s="176" t="s">
        <v>31</v>
      </c>
      <c r="C31" s="217">
        <v>0</v>
      </c>
      <c r="D31" s="224">
        <f>C31</f>
        <v>0</v>
      </c>
      <c r="E31" s="219">
        <v>5</v>
      </c>
      <c r="F31" s="220">
        <v>0</v>
      </c>
      <c r="G31" s="224">
        <f>F31</f>
        <v>0</v>
      </c>
      <c r="H31" s="219">
        <v>5</v>
      </c>
      <c r="I31" s="221"/>
      <c r="J31" s="222"/>
      <c r="K31" s="181">
        <f t="shared" si="0"/>
        <v>10</v>
      </c>
      <c r="L31" s="182">
        <v>2</v>
      </c>
      <c r="M31" s="183">
        <f t="shared" si="1"/>
        <v>5</v>
      </c>
    </row>
    <row r="32" spans="1:13" ht="47.25" x14ac:dyDescent="0.2">
      <c r="A32" s="257" t="s">
        <v>32</v>
      </c>
      <c r="B32" s="184" t="s">
        <v>33</v>
      </c>
      <c r="C32" s="208">
        <v>2574</v>
      </c>
      <c r="D32" s="225">
        <f>C33-C32</f>
        <v>0</v>
      </c>
      <c r="E32" s="210">
        <v>5</v>
      </c>
      <c r="F32" s="211">
        <v>4716</v>
      </c>
      <c r="G32" s="225"/>
      <c r="H32" s="210">
        <v>5</v>
      </c>
      <c r="I32" s="212"/>
      <c r="J32" s="213"/>
      <c r="K32" s="190">
        <f t="shared" si="0"/>
        <v>10</v>
      </c>
      <c r="L32" s="191">
        <v>2</v>
      </c>
      <c r="M32" s="192">
        <f t="shared" si="1"/>
        <v>5</v>
      </c>
    </row>
    <row r="33" spans="1:13" ht="47.25" x14ac:dyDescent="0.2">
      <c r="A33" s="264"/>
      <c r="B33" s="75" t="s">
        <v>34</v>
      </c>
      <c r="C33" s="82">
        <v>2574</v>
      </c>
      <c r="D33" s="24"/>
      <c r="E33" s="83"/>
      <c r="F33" s="84">
        <v>4058</v>
      </c>
      <c r="G33" s="24"/>
      <c r="H33" s="83"/>
      <c r="I33" s="90"/>
      <c r="J33" s="12"/>
      <c r="K33" s="89"/>
      <c r="L33" s="79"/>
      <c r="M33" s="72"/>
    </row>
    <row r="34" spans="1:13" ht="48" thickBot="1" x14ac:dyDescent="0.25">
      <c r="A34" s="258"/>
      <c r="B34" s="193" t="s">
        <v>35</v>
      </c>
      <c r="C34" s="214">
        <v>2150608</v>
      </c>
      <c r="D34" s="204"/>
      <c r="E34" s="205"/>
      <c r="F34" s="203">
        <v>1081007</v>
      </c>
      <c r="G34" s="204"/>
      <c r="H34" s="205"/>
      <c r="I34" s="206"/>
      <c r="J34" s="207"/>
      <c r="K34" s="195"/>
      <c r="L34" s="78"/>
      <c r="M34" s="196"/>
    </row>
    <row r="35" spans="1:13" ht="48" thickBot="1" x14ac:dyDescent="0.25">
      <c r="A35" s="215" t="s">
        <v>36</v>
      </c>
      <c r="B35" s="176" t="s">
        <v>37</v>
      </c>
      <c r="C35" s="217"/>
      <c r="D35" s="218"/>
      <c r="E35" s="219">
        <v>5</v>
      </c>
      <c r="F35" s="220"/>
      <c r="G35" s="218"/>
      <c r="H35" s="219">
        <v>5</v>
      </c>
      <c r="I35" s="221"/>
      <c r="J35" s="222"/>
      <c r="K35" s="181">
        <f t="shared" si="0"/>
        <v>10</v>
      </c>
      <c r="L35" s="182">
        <v>2</v>
      </c>
      <c r="M35" s="183">
        <f t="shared" si="1"/>
        <v>5</v>
      </c>
    </row>
    <row r="36" spans="1:13" ht="32.25" thickBot="1" x14ac:dyDescent="0.25">
      <c r="A36" s="215" t="s">
        <v>38</v>
      </c>
      <c r="B36" s="223" t="s">
        <v>39</v>
      </c>
      <c r="C36" s="217"/>
      <c r="D36" s="218"/>
      <c r="E36" s="219">
        <v>5</v>
      </c>
      <c r="F36" s="220"/>
      <c r="G36" s="218"/>
      <c r="H36" s="219">
        <v>5</v>
      </c>
      <c r="I36" s="221"/>
      <c r="J36" s="222"/>
      <c r="K36" s="181">
        <f t="shared" si="0"/>
        <v>10</v>
      </c>
      <c r="L36" s="182">
        <v>2</v>
      </c>
      <c r="M36" s="183">
        <f t="shared" si="1"/>
        <v>5</v>
      </c>
    </row>
    <row r="37" spans="1:13" ht="79.5" thickBot="1" x14ac:dyDescent="0.25">
      <c r="A37" s="215" t="s">
        <v>40</v>
      </c>
      <c r="B37" s="176" t="s">
        <v>41</v>
      </c>
      <c r="C37" s="217"/>
      <c r="D37" s="218"/>
      <c r="E37" s="219">
        <v>0</v>
      </c>
      <c r="F37" s="220"/>
      <c r="G37" s="218"/>
      <c r="H37" s="219">
        <v>5</v>
      </c>
      <c r="I37" s="221"/>
      <c r="J37" s="222"/>
      <c r="K37" s="181">
        <f t="shared" si="0"/>
        <v>5</v>
      </c>
      <c r="L37" s="182">
        <v>2</v>
      </c>
      <c r="M37" s="183">
        <f t="shared" si="1"/>
        <v>2.5</v>
      </c>
    </row>
    <row r="38" spans="1:13" ht="47.25" x14ac:dyDescent="0.2">
      <c r="A38" s="257" t="s">
        <v>42</v>
      </c>
      <c r="B38" s="184" t="s">
        <v>43</v>
      </c>
      <c r="C38" s="208">
        <v>0</v>
      </c>
      <c r="D38" s="209">
        <f>100*C38/C39</f>
        <v>0</v>
      </c>
      <c r="E38" s="210">
        <v>5</v>
      </c>
      <c r="F38" s="211">
        <v>0</v>
      </c>
      <c r="G38" s="209">
        <f>100*F38/F39</f>
        <v>0</v>
      </c>
      <c r="H38" s="210">
        <v>5</v>
      </c>
      <c r="I38" s="212"/>
      <c r="J38" s="213"/>
      <c r="K38" s="190">
        <f t="shared" si="0"/>
        <v>10</v>
      </c>
      <c r="L38" s="191">
        <v>2</v>
      </c>
      <c r="M38" s="192">
        <f t="shared" si="1"/>
        <v>5</v>
      </c>
    </row>
    <row r="39" spans="1:13" ht="32.25" thickBot="1" x14ac:dyDescent="0.25">
      <c r="A39" s="258"/>
      <c r="B39" s="193" t="s">
        <v>44</v>
      </c>
      <c r="C39" s="214">
        <v>2</v>
      </c>
      <c r="D39" s="204"/>
      <c r="E39" s="205"/>
      <c r="F39" s="203">
        <v>2</v>
      </c>
      <c r="G39" s="204"/>
      <c r="H39" s="205"/>
      <c r="I39" s="206"/>
      <c r="J39" s="207"/>
      <c r="K39" s="195"/>
      <c r="L39" s="78"/>
      <c r="M39" s="196"/>
    </row>
    <row r="40" spans="1:13" ht="47.25" x14ac:dyDescent="0.2">
      <c r="A40" s="257" t="s">
        <v>45</v>
      </c>
      <c r="B40" s="184" t="s">
        <v>46</v>
      </c>
      <c r="C40" s="208">
        <v>0</v>
      </c>
      <c r="D40" s="209">
        <f>100*C40/C41</f>
        <v>0</v>
      </c>
      <c r="E40" s="210">
        <v>5</v>
      </c>
      <c r="F40" s="211">
        <v>0</v>
      </c>
      <c r="G40" s="209">
        <f>100*F40/F41</f>
        <v>0</v>
      </c>
      <c r="H40" s="210">
        <v>5</v>
      </c>
      <c r="I40" s="212"/>
      <c r="J40" s="213"/>
      <c r="K40" s="190">
        <f t="shared" si="0"/>
        <v>10</v>
      </c>
      <c r="L40" s="191">
        <v>2</v>
      </c>
      <c r="M40" s="192">
        <f t="shared" si="1"/>
        <v>5</v>
      </c>
    </row>
    <row r="41" spans="1:13" ht="32.25" thickBot="1" x14ac:dyDescent="0.25">
      <c r="A41" s="258"/>
      <c r="B41" s="193" t="s">
        <v>44</v>
      </c>
      <c r="C41" s="214">
        <v>2</v>
      </c>
      <c r="D41" s="204"/>
      <c r="E41" s="205"/>
      <c r="F41" s="203">
        <v>2</v>
      </c>
      <c r="G41" s="204"/>
      <c r="H41" s="205"/>
      <c r="I41" s="206"/>
      <c r="J41" s="207"/>
      <c r="K41" s="195"/>
      <c r="L41" s="78"/>
      <c r="M41" s="196"/>
    </row>
    <row r="42" spans="1:13" ht="48" thickBot="1" x14ac:dyDescent="0.25">
      <c r="A42" s="215" t="s">
        <v>47</v>
      </c>
      <c r="B42" s="176" t="s">
        <v>48</v>
      </c>
      <c r="C42" s="217"/>
      <c r="D42" s="218"/>
      <c r="E42" s="219">
        <v>5</v>
      </c>
      <c r="F42" s="220"/>
      <c r="G42" s="218"/>
      <c r="H42" s="219">
        <v>5</v>
      </c>
      <c r="I42" s="221"/>
      <c r="J42" s="222"/>
      <c r="K42" s="181">
        <f t="shared" si="0"/>
        <v>10</v>
      </c>
      <c r="L42" s="182">
        <v>2</v>
      </c>
      <c r="M42" s="183">
        <f t="shared" si="1"/>
        <v>5</v>
      </c>
    </row>
    <row r="43" spans="1:13" ht="63" x14ac:dyDescent="0.2">
      <c r="A43" s="257" t="s">
        <v>49</v>
      </c>
      <c r="B43" s="184" t="s">
        <v>59</v>
      </c>
      <c r="C43" s="208">
        <v>764</v>
      </c>
      <c r="D43" s="209">
        <f>100*C43/C44</f>
        <v>6.4131244087376305E-2</v>
      </c>
      <c r="E43" s="210">
        <v>4</v>
      </c>
      <c r="F43" s="211">
        <v>0</v>
      </c>
      <c r="G43" s="209">
        <f>100*F43/F44</f>
        <v>0</v>
      </c>
      <c r="H43" s="210">
        <v>5</v>
      </c>
      <c r="I43" s="212"/>
      <c r="J43" s="213"/>
      <c r="K43" s="190">
        <f t="shared" si="0"/>
        <v>9</v>
      </c>
      <c r="L43" s="191">
        <v>2</v>
      </c>
      <c r="M43" s="192">
        <f t="shared" si="1"/>
        <v>4.5</v>
      </c>
    </row>
    <row r="44" spans="1:13" ht="32.25" thickBot="1" x14ac:dyDescent="0.25">
      <c r="A44" s="258"/>
      <c r="B44" s="193" t="s">
        <v>50</v>
      </c>
      <c r="C44" s="214">
        <v>1191307</v>
      </c>
      <c r="D44" s="204"/>
      <c r="E44" s="205"/>
      <c r="F44" s="203">
        <v>1075861</v>
      </c>
      <c r="G44" s="204"/>
      <c r="H44" s="205"/>
      <c r="I44" s="206"/>
      <c r="J44" s="207"/>
      <c r="K44" s="195"/>
      <c r="L44" s="78"/>
      <c r="M44" s="216"/>
    </row>
    <row r="45" spans="1:13" s="2" customFormat="1" ht="16.5" thickBot="1" x14ac:dyDescent="0.25">
      <c r="A45" s="3"/>
      <c r="B45" s="77" t="s">
        <v>56</v>
      </c>
      <c r="C45" s="85"/>
      <c r="D45" s="13"/>
      <c r="E45" s="86">
        <f>E11+E12+E14+E16+E19+E21+E23+E24+E25+E26+E28+E29+E31+E32+E35+E36+E37+E38+E40+E42+E43</f>
        <v>83</v>
      </c>
      <c r="F45" s="88"/>
      <c r="G45" s="23"/>
      <c r="H45" s="86">
        <f>H11+H12+H14+H16+H19+H21+H23+H24+H25+H26+H28+H29+H31+H32+H35+H36+H37+H38+H40+H42+H43</f>
        <v>95</v>
      </c>
      <c r="I45" s="91"/>
      <c r="J45" s="13"/>
      <c r="K45" s="86">
        <f>K11+K12+K14+K16+K19+K21+K23+K24+K25+K26+K28+K29+K31+K32+K35+K36+K37+K38+K40+K42+K43</f>
        <v>178</v>
      </c>
      <c r="L45" s="80">
        <f>L11+L12+L14+L16+L19+L21+L23+L24+L25+L26+L28+L29+L31+L32+L35+L36+L37+L38+L40+L42+L43</f>
        <v>42</v>
      </c>
      <c r="M45" s="73">
        <f>K45/L45</f>
        <v>4.2380952380952381</v>
      </c>
    </row>
    <row r="46" spans="1:13" ht="16.5" thickBot="1" x14ac:dyDescent="0.25">
      <c r="A46" s="92"/>
      <c r="B46" s="25"/>
      <c r="C46" s="93"/>
      <c r="D46" s="25"/>
      <c r="E46" s="93" t="s">
        <v>63</v>
      </c>
      <c r="F46" s="93"/>
      <c r="G46" s="94"/>
      <c r="H46" s="25" t="s">
        <v>63</v>
      </c>
      <c r="I46" s="25"/>
      <c r="J46" s="25"/>
      <c r="K46" s="95"/>
      <c r="L46" s="25"/>
      <c r="M46" s="96"/>
    </row>
  </sheetData>
  <mergeCells count="30">
    <mergeCell ref="A32:A34"/>
    <mergeCell ref="C6:C9"/>
    <mergeCell ref="A21:A22"/>
    <mergeCell ref="A29:A30"/>
    <mergeCell ref="A26:A27"/>
    <mergeCell ref="K6:K9"/>
    <mergeCell ref="A16:A18"/>
    <mergeCell ref="F6:F9"/>
    <mergeCell ref="G6:G9"/>
    <mergeCell ref="A19:A20"/>
    <mergeCell ref="J1:K1"/>
    <mergeCell ref="I5:K5"/>
    <mergeCell ref="F5:H5"/>
    <mergeCell ref="B3:M3"/>
    <mergeCell ref="L5:L9"/>
    <mergeCell ref="M5:M9"/>
    <mergeCell ref="H6:H9"/>
    <mergeCell ref="I6:I9"/>
    <mergeCell ref="J6:J9"/>
    <mergeCell ref="L1:M1"/>
    <mergeCell ref="A43:A44"/>
    <mergeCell ref="C5:E5"/>
    <mergeCell ref="E6:E9"/>
    <mergeCell ref="D6:D9"/>
    <mergeCell ref="A38:A39"/>
    <mergeCell ref="A5:A9"/>
    <mergeCell ref="B5:B9"/>
    <mergeCell ref="A40:A41"/>
    <mergeCell ref="A12:A13"/>
    <mergeCell ref="A14:A15"/>
  </mergeCells>
  <phoneticPr fontId="2" type="noConversion"/>
  <pageMargins left="0.78740157480314965" right="0.39370078740157483" top="1.1811023622047245" bottom="0.78740157480314965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51"/>
  <sheetViews>
    <sheetView zoomScaleNormal="100" workbookViewId="0">
      <pane xSplit="2" ySplit="10" topLeftCell="C44" activePane="bottomRight" state="frozenSplit"/>
      <selection pane="topRight" activeCell="G3" sqref="G3"/>
      <selection pane="bottomLeft" activeCell="A10" sqref="A10"/>
      <selection pane="bottomRight" activeCell="F6" sqref="F6:F9"/>
    </sheetView>
  </sheetViews>
  <sheetFormatPr defaultRowHeight="15.75" x14ac:dyDescent="0.2"/>
  <cols>
    <col min="1" max="1" width="6.5703125" style="1" customWidth="1"/>
    <col min="2" max="2" width="66.140625" style="1" customWidth="1"/>
    <col min="3" max="3" width="17.7109375" style="15" customWidth="1"/>
    <col min="4" max="4" width="12" style="15" customWidth="1"/>
    <col min="5" max="5" width="10.7109375" style="15" customWidth="1"/>
    <col min="6" max="6" width="15.140625" style="15" customWidth="1"/>
    <col min="7" max="7" width="12.5703125" style="15" customWidth="1"/>
    <col min="8" max="8" width="11.28515625" style="15" customWidth="1"/>
    <col min="9" max="9" width="13.85546875" style="15" customWidth="1"/>
    <col min="10" max="10" width="12.7109375" style="15" customWidth="1"/>
    <col min="11" max="11" width="11" style="15" customWidth="1"/>
    <col min="12" max="12" width="13.28515625" style="15" customWidth="1"/>
    <col min="13" max="13" width="13.140625" style="1" customWidth="1"/>
    <col min="14" max="14" width="13.28515625" style="2" customWidth="1"/>
    <col min="15" max="15" width="15.85546875" style="1" customWidth="1"/>
    <col min="16" max="16" width="12.85546875" style="1" customWidth="1"/>
    <col min="17" max="16384" width="9.140625" style="1"/>
  </cols>
  <sheetData>
    <row r="1" spans="1:16" ht="18.75" x14ac:dyDescent="0.2">
      <c r="O1" s="279" t="s">
        <v>145</v>
      </c>
      <c r="P1" s="279"/>
    </row>
    <row r="2" spans="1:16" ht="18.75" x14ac:dyDescent="0.2">
      <c r="A2" s="54"/>
      <c r="B2" s="54"/>
      <c r="C2" s="55"/>
      <c r="D2" s="55"/>
      <c r="E2" s="55"/>
      <c r="F2" s="55"/>
      <c r="G2" s="55"/>
      <c r="H2" s="55"/>
      <c r="I2" s="55"/>
      <c r="J2" s="55"/>
      <c r="K2" s="55"/>
      <c r="L2" s="55"/>
      <c r="M2" s="296"/>
      <c r="N2" s="296"/>
      <c r="O2" s="54"/>
      <c r="P2" s="54"/>
    </row>
    <row r="3" spans="1:16" ht="46.7" customHeight="1" x14ac:dyDescent="0.2">
      <c r="A3" s="271" t="s">
        <v>143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</row>
    <row r="4" spans="1:16" ht="19.5" thickBot="1" x14ac:dyDescent="0.25">
      <c r="A4" s="54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4"/>
      <c r="N4" s="56"/>
      <c r="O4" s="54"/>
      <c r="P4" s="54"/>
    </row>
    <row r="5" spans="1:16" s="15" customFormat="1" ht="44.25" customHeight="1" x14ac:dyDescent="0.2">
      <c r="A5" s="288" t="s">
        <v>0</v>
      </c>
      <c r="B5" s="294" t="s">
        <v>60</v>
      </c>
      <c r="C5" s="297" t="s">
        <v>118</v>
      </c>
      <c r="D5" s="297"/>
      <c r="E5" s="297"/>
      <c r="F5" s="299" t="s">
        <v>139</v>
      </c>
      <c r="G5" s="299"/>
      <c r="H5" s="299"/>
      <c r="I5" s="297" t="s">
        <v>116</v>
      </c>
      <c r="J5" s="297"/>
      <c r="K5" s="297"/>
      <c r="L5" s="297" t="s">
        <v>56</v>
      </c>
      <c r="M5" s="297"/>
      <c r="N5" s="297"/>
      <c r="O5" s="283" t="s">
        <v>141</v>
      </c>
      <c r="P5" s="285" t="s">
        <v>140</v>
      </c>
    </row>
    <row r="6" spans="1:16" ht="15.75" customHeight="1" x14ac:dyDescent="0.2">
      <c r="A6" s="293"/>
      <c r="B6" s="295"/>
      <c r="C6" s="287" t="s">
        <v>53</v>
      </c>
      <c r="D6" s="282" t="s">
        <v>54</v>
      </c>
      <c r="E6" s="282" t="s">
        <v>55</v>
      </c>
      <c r="F6" s="287" t="s">
        <v>53</v>
      </c>
      <c r="G6" s="282" t="s">
        <v>54</v>
      </c>
      <c r="H6" s="282" t="s">
        <v>55</v>
      </c>
      <c r="I6" s="287" t="s">
        <v>53</v>
      </c>
      <c r="J6" s="282" t="s">
        <v>54</v>
      </c>
      <c r="K6" s="282" t="s">
        <v>55</v>
      </c>
      <c r="L6" s="287" t="s">
        <v>53</v>
      </c>
      <c r="M6" s="298" t="s">
        <v>54</v>
      </c>
      <c r="N6" s="282" t="s">
        <v>55</v>
      </c>
      <c r="O6" s="284"/>
      <c r="P6" s="286"/>
    </row>
    <row r="7" spans="1:16" x14ac:dyDescent="0.2">
      <c r="A7" s="293"/>
      <c r="B7" s="295"/>
      <c r="C7" s="287"/>
      <c r="D7" s="282"/>
      <c r="E7" s="282"/>
      <c r="F7" s="287"/>
      <c r="G7" s="282"/>
      <c r="H7" s="282"/>
      <c r="I7" s="287"/>
      <c r="J7" s="282"/>
      <c r="K7" s="282"/>
      <c r="L7" s="287"/>
      <c r="M7" s="298"/>
      <c r="N7" s="282"/>
      <c r="O7" s="284"/>
      <c r="P7" s="286"/>
    </row>
    <row r="8" spans="1:16" x14ac:dyDescent="0.2">
      <c r="A8" s="293"/>
      <c r="B8" s="295"/>
      <c r="C8" s="287"/>
      <c r="D8" s="282"/>
      <c r="E8" s="282"/>
      <c r="F8" s="287"/>
      <c r="G8" s="282"/>
      <c r="H8" s="282"/>
      <c r="I8" s="287"/>
      <c r="J8" s="282"/>
      <c r="K8" s="282"/>
      <c r="L8" s="287"/>
      <c r="M8" s="298"/>
      <c r="N8" s="282"/>
      <c r="O8" s="284"/>
      <c r="P8" s="286"/>
    </row>
    <row r="9" spans="1:16" ht="78.75" customHeight="1" x14ac:dyDescent="0.2">
      <c r="A9" s="293"/>
      <c r="B9" s="295"/>
      <c r="C9" s="287"/>
      <c r="D9" s="282"/>
      <c r="E9" s="282"/>
      <c r="F9" s="287"/>
      <c r="G9" s="282"/>
      <c r="H9" s="282"/>
      <c r="I9" s="287"/>
      <c r="J9" s="282"/>
      <c r="K9" s="282"/>
      <c r="L9" s="287"/>
      <c r="M9" s="298"/>
      <c r="N9" s="282"/>
      <c r="O9" s="284"/>
      <c r="P9" s="286"/>
    </row>
    <row r="10" spans="1:16" ht="19.5" thickBot="1" x14ac:dyDescent="0.25">
      <c r="A10" s="63">
        <v>1</v>
      </c>
      <c r="B10" s="64">
        <v>2</v>
      </c>
      <c r="C10" s="65">
        <v>3</v>
      </c>
      <c r="D10" s="65">
        <v>4</v>
      </c>
      <c r="E10" s="65">
        <v>5</v>
      </c>
      <c r="F10" s="65">
        <v>6</v>
      </c>
      <c r="G10" s="65">
        <v>7</v>
      </c>
      <c r="H10" s="65">
        <v>8</v>
      </c>
      <c r="I10" s="65">
        <v>9</v>
      </c>
      <c r="J10" s="65">
        <v>10</v>
      </c>
      <c r="K10" s="65">
        <v>11</v>
      </c>
      <c r="L10" s="65">
        <v>12</v>
      </c>
      <c r="M10" s="66">
        <v>13</v>
      </c>
      <c r="N10" s="65">
        <v>14</v>
      </c>
      <c r="O10" s="66">
        <v>15</v>
      </c>
      <c r="P10" s="67">
        <v>16</v>
      </c>
    </row>
    <row r="11" spans="1:16" ht="19.5" thickBot="1" x14ac:dyDescent="0.25">
      <c r="A11" s="104" t="s">
        <v>1</v>
      </c>
      <c r="B11" s="105" t="s">
        <v>2</v>
      </c>
      <c r="C11" s="155">
        <v>0</v>
      </c>
      <c r="D11" s="103"/>
      <c r="E11" s="103">
        <v>5</v>
      </c>
      <c r="F11" s="155">
        <v>0</v>
      </c>
      <c r="G11" s="103"/>
      <c r="H11" s="103">
        <v>5</v>
      </c>
      <c r="I11" s="155">
        <v>0</v>
      </c>
      <c r="J11" s="103"/>
      <c r="K11" s="103">
        <v>5</v>
      </c>
      <c r="L11" s="106"/>
      <c r="M11" s="106"/>
      <c r="N11" s="68">
        <f t="shared" ref="N11:N45" si="0">+E11+K11+H11</f>
        <v>15</v>
      </c>
      <c r="O11" s="106">
        <v>3</v>
      </c>
      <c r="P11" s="107">
        <f>N11/O11</f>
        <v>5</v>
      </c>
    </row>
    <row r="12" spans="1:16" ht="75" x14ac:dyDescent="0.2">
      <c r="A12" s="290" t="s">
        <v>3</v>
      </c>
      <c r="B12" s="108" t="s">
        <v>4</v>
      </c>
      <c r="C12" s="156">
        <v>0</v>
      </c>
      <c r="D12" s="157">
        <f>C12/C13*100</f>
        <v>0</v>
      </c>
      <c r="E12" s="158">
        <v>0</v>
      </c>
      <c r="F12" s="156">
        <v>10162</v>
      </c>
      <c r="G12" s="157">
        <f>F12/F13*100</f>
        <v>97.533352529033507</v>
      </c>
      <c r="H12" s="158">
        <v>5</v>
      </c>
      <c r="I12" s="156">
        <v>45994</v>
      </c>
      <c r="J12" s="157">
        <f>I12/I13*100</f>
        <v>81.855879264624747</v>
      </c>
      <c r="K12" s="158">
        <v>5</v>
      </c>
      <c r="L12" s="109"/>
      <c r="M12" s="109"/>
      <c r="N12" s="110">
        <f>+E12+K12+H12</f>
        <v>10</v>
      </c>
      <c r="O12" s="109">
        <v>3</v>
      </c>
      <c r="P12" s="111">
        <f>N12/O12</f>
        <v>3.3333333333333335</v>
      </c>
    </row>
    <row r="13" spans="1:16" ht="94.5" thickBot="1" x14ac:dyDescent="0.25">
      <c r="A13" s="291"/>
      <c r="B13" s="112" t="s">
        <v>5</v>
      </c>
      <c r="C13" s="159">
        <v>2597</v>
      </c>
      <c r="D13" s="160"/>
      <c r="E13" s="161"/>
      <c r="F13" s="159">
        <v>10419</v>
      </c>
      <c r="G13" s="160"/>
      <c r="H13" s="161"/>
      <c r="I13" s="159">
        <v>56189</v>
      </c>
      <c r="J13" s="160"/>
      <c r="K13" s="161"/>
      <c r="L13" s="113"/>
      <c r="M13" s="113"/>
      <c r="N13" s="62"/>
      <c r="O13" s="113"/>
      <c r="P13" s="114"/>
    </row>
    <row r="14" spans="1:16" ht="131.25" x14ac:dyDescent="0.2">
      <c r="A14" s="290" t="s">
        <v>6</v>
      </c>
      <c r="B14" s="108" t="s">
        <v>7</v>
      </c>
      <c r="C14" s="156">
        <v>0</v>
      </c>
      <c r="D14" s="157">
        <f>C14/C15*100</f>
        <v>0</v>
      </c>
      <c r="E14" s="158">
        <v>0</v>
      </c>
      <c r="F14" s="156">
        <v>0</v>
      </c>
      <c r="G14" s="157">
        <f>F14/F15*100</f>
        <v>0</v>
      </c>
      <c r="H14" s="158">
        <v>0</v>
      </c>
      <c r="I14" s="156">
        <v>0</v>
      </c>
      <c r="J14" s="157">
        <f>I14/I15*100</f>
        <v>0</v>
      </c>
      <c r="K14" s="158">
        <v>0</v>
      </c>
      <c r="L14" s="109"/>
      <c r="M14" s="109"/>
      <c r="N14" s="110">
        <f>+E14+K14+H14</f>
        <v>0</v>
      </c>
      <c r="O14" s="109">
        <v>0</v>
      </c>
      <c r="P14" s="111">
        <v>0</v>
      </c>
    </row>
    <row r="15" spans="1:16" ht="57" thickBot="1" x14ac:dyDescent="0.25">
      <c r="A15" s="291"/>
      <c r="B15" s="112" t="s">
        <v>8</v>
      </c>
      <c r="C15" s="159">
        <v>2597</v>
      </c>
      <c r="D15" s="160"/>
      <c r="E15" s="161"/>
      <c r="F15" s="159">
        <v>10752</v>
      </c>
      <c r="G15" s="160"/>
      <c r="H15" s="161"/>
      <c r="I15" s="159">
        <v>78955</v>
      </c>
      <c r="J15" s="160"/>
      <c r="K15" s="161"/>
      <c r="L15" s="113"/>
      <c r="M15" s="113"/>
      <c r="N15" s="62"/>
      <c r="O15" s="113"/>
      <c r="P15" s="114"/>
    </row>
    <row r="16" spans="1:16" ht="93.75" x14ac:dyDescent="0.2">
      <c r="A16" s="290" t="s">
        <v>9</v>
      </c>
      <c r="B16" s="108" t="s">
        <v>10</v>
      </c>
      <c r="C16" s="162">
        <v>0</v>
      </c>
      <c r="D16" s="157">
        <f>C16*(1-C17/C18)</f>
        <v>0</v>
      </c>
      <c r="E16" s="163">
        <v>5</v>
      </c>
      <c r="F16" s="162">
        <v>1</v>
      </c>
      <c r="G16" s="157">
        <f>F16*(1-F17/F18)</f>
        <v>0.99544351947437737</v>
      </c>
      <c r="H16" s="164">
        <v>5</v>
      </c>
      <c r="I16" s="162">
        <v>0</v>
      </c>
      <c r="J16" s="157">
        <f>I16*(1-I17/I18)</f>
        <v>0</v>
      </c>
      <c r="K16" s="164">
        <v>5</v>
      </c>
      <c r="L16" s="109"/>
      <c r="M16" s="109"/>
      <c r="N16" s="110">
        <f t="shared" si="0"/>
        <v>15</v>
      </c>
      <c r="O16" s="109">
        <v>3</v>
      </c>
      <c r="P16" s="111">
        <f t="shared" ref="P16:P43" si="1">N16/O16</f>
        <v>5</v>
      </c>
    </row>
    <row r="17" spans="1:16" ht="56.25" x14ac:dyDescent="0.2">
      <c r="A17" s="292"/>
      <c r="B17" s="58" t="s">
        <v>11</v>
      </c>
      <c r="C17" s="165">
        <v>2597</v>
      </c>
      <c r="D17" s="166"/>
      <c r="E17" s="167"/>
      <c r="F17" s="165">
        <v>10752</v>
      </c>
      <c r="G17" s="166"/>
      <c r="H17" s="167"/>
      <c r="I17" s="165">
        <v>78955</v>
      </c>
      <c r="J17" s="166"/>
      <c r="K17" s="167"/>
      <c r="L17" s="59"/>
      <c r="M17" s="59"/>
      <c r="N17" s="57"/>
      <c r="O17" s="59"/>
      <c r="P17" s="60"/>
    </row>
    <row r="18" spans="1:16" ht="38.25" thickBot="1" x14ac:dyDescent="0.25">
      <c r="A18" s="291"/>
      <c r="B18" s="112" t="s">
        <v>12</v>
      </c>
      <c r="C18" s="168">
        <v>2359716</v>
      </c>
      <c r="D18" s="160"/>
      <c r="E18" s="169"/>
      <c r="F18" s="168">
        <v>2359716</v>
      </c>
      <c r="G18" s="160"/>
      <c r="H18" s="169"/>
      <c r="I18" s="168">
        <v>2359716</v>
      </c>
      <c r="J18" s="160"/>
      <c r="K18" s="169"/>
      <c r="L18" s="113"/>
      <c r="M18" s="113"/>
      <c r="N18" s="62"/>
      <c r="O18" s="113"/>
      <c r="P18" s="114"/>
    </row>
    <row r="19" spans="1:16" ht="56.25" x14ac:dyDescent="0.2">
      <c r="A19" s="280" t="s">
        <v>13</v>
      </c>
      <c r="B19" s="108" t="s">
        <v>15</v>
      </c>
      <c r="C19" s="162">
        <v>2597</v>
      </c>
      <c r="D19" s="157">
        <f>100*C19/C20</f>
        <v>100</v>
      </c>
      <c r="E19" s="164">
        <v>5</v>
      </c>
      <c r="F19" s="162">
        <v>10419</v>
      </c>
      <c r="G19" s="157">
        <f>100*F19/F20</f>
        <v>100</v>
      </c>
      <c r="H19" s="164">
        <v>5</v>
      </c>
      <c r="I19" s="162">
        <v>56189</v>
      </c>
      <c r="J19" s="157">
        <f>100*I19/I20</f>
        <v>100</v>
      </c>
      <c r="K19" s="164">
        <v>5</v>
      </c>
      <c r="L19" s="109"/>
      <c r="M19" s="109"/>
      <c r="N19" s="110">
        <f t="shared" si="0"/>
        <v>15</v>
      </c>
      <c r="O19" s="109">
        <v>3</v>
      </c>
      <c r="P19" s="111">
        <f t="shared" si="1"/>
        <v>5</v>
      </c>
    </row>
    <row r="20" spans="1:16" ht="94.5" thickBot="1" x14ac:dyDescent="0.25">
      <c r="A20" s="281"/>
      <c r="B20" s="112" t="s">
        <v>16</v>
      </c>
      <c r="C20" s="168">
        <v>2597</v>
      </c>
      <c r="D20" s="160"/>
      <c r="E20" s="169"/>
      <c r="F20" s="168">
        <v>10419</v>
      </c>
      <c r="G20" s="160"/>
      <c r="H20" s="169"/>
      <c r="I20" s="168">
        <v>56189</v>
      </c>
      <c r="J20" s="160"/>
      <c r="K20" s="169"/>
      <c r="L20" s="113"/>
      <c r="M20" s="113"/>
      <c r="N20" s="62"/>
      <c r="O20" s="113"/>
      <c r="P20" s="114"/>
    </row>
    <row r="21" spans="1:16" ht="93.75" x14ac:dyDescent="0.2">
      <c r="A21" s="290" t="s">
        <v>17</v>
      </c>
      <c r="B21" s="108" t="s">
        <v>18</v>
      </c>
      <c r="C21" s="162">
        <v>806</v>
      </c>
      <c r="D21" s="157">
        <f>100*(C21/C22)</f>
        <v>31.03581055063535</v>
      </c>
      <c r="E21" s="164">
        <v>3</v>
      </c>
      <c r="F21" s="162">
        <v>3114</v>
      </c>
      <c r="G21" s="157">
        <f>100*(F21/F22)</f>
        <v>29.887705154045495</v>
      </c>
      <c r="H21" s="164">
        <v>4</v>
      </c>
      <c r="I21" s="162">
        <v>22602</v>
      </c>
      <c r="J21" s="157">
        <f>100*(I21/I22)</f>
        <v>40.224955062378761</v>
      </c>
      <c r="K21" s="164">
        <v>1</v>
      </c>
      <c r="L21" s="109"/>
      <c r="M21" s="109"/>
      <c r="N21" s="110">
        <f t="shared" si="0"/>
        <v>8</v>
      </c>
      <c r="O21" s="109">
        <v>3</v>
      </c>
      <c r="P21" s="111">
        <f>N21/O21</f>
        <v>2.6666666666666665</v>
      </c>
    </row>
    <row r="22" spans="1:16" ht="94.5" thickBot="1" x14ac:dyDescent="0.25">
      <c r="A22" s="291"/>
      <c r="B22" s="112" t="s">
        <v>62</v>
      </c>
      <c r="C22" s="168">
        <v>2597</v>
      </c>
      <c r="D22" s="160"/>
      <c r="E22" s="169"/>
      <c r="F22" s="168">
        <v>10419</v>
      </c>
      <c r="G22" s="160"/>
      <c r="H22" s="169"/>
      <c r="I22" s="168">
        <v>56189</v>
      </c>
      <c r="J22" s="160"/>
      <c r="K22" s="169"/>
      <c r="L22" s="113"/>
      <c r="M22" s="113"/>
      <c r="N22" s="62"/>
      <c r="O22" s="113"/>
      <c r="P22" s="115"/>
    </row>
    <row r="23" spans="1:16" ht="57" thickBot="1" x14ac:dyDescent="0.25">
      <c r="A23" s="104" t="s">
        <v>19</v>
      </c>
      <c r="B23" s="105" t="s">
        <v>20</v>
      </c>
      <c r="C23" s="170"/>
      <c r="D23" s="171"/>
      <c r="E23" s="172">
        <v>0</v>
      </c>
      <c r="F23" s="170"/>
      <c r="G23" s="171"/>
      <c r="H23" s="172">
        <v>0</v>
      </c>
      <c r="I23" s="170"/>
      <c r="J23" s="171"/>
      <c r="K23" s="172">
        <v>0</v>
      </c>
      <c r="L23" s="106"/>
      <c r="M23" s="106"/>
      <c r="N23" s="68"/>
      <c r="O23" s="106">
        <v>0</v>
      </c>
      <c r="P23" s="107"/>
    </row>
    <row r="24" spans="1:16" ht="38.25" thickBot="1" x14ac:dyDescent="0.25">
      <c r="A24" s="104" t="s">
        <v>21</v>
      </c>
      <c r="B24" s="105" t="s">
        <v>22</v>
      </c>
      <c r="C24" s="170"/>
      <c r="D24" s="171"/>
      <c r="E24" s="172">
        <v>5</v>
      </c>
      <c r="F24" s="170"/>
      <c r="G24" s="171"/>
      <c r="H24" s="172">
        <v>5</v>
      </c>
      <c r="I24" s="170"/>
      <c r="J24" s="171"/>
      <c r="K24" s="172">
        <v>5</v>
      </c>
      <c r="L24" s="106"/>
      <c r="M24" s="106"/>
      <c r="N24" s="68">
        <f t="shared" si="0"/>
        <v>15</v>
      </c>
      <c r="O24" s="106">
        <v>3</v>
      </c>
      <c r="P24" s="107">
        <f t="shared" si="1"/>
        <v>5</v>
      </c>
    </row>
    <row r="25" spans="1:16" ht="57" thickBot="1" x14ac:dyDescent="0.25">
      <c r="A25" s="104" t="s">
        <v>23</v>
      </c>
      <c r="B25" s="116" t="s">
        <v>24</v>
      </c>
      <c r="C25" s="170"/>
      <c r="D25" s="171"/>
      <c r="E25" s="172">
        <v>0</v>
      </c>
      <c r="F25" s="170"/>
      <c r="G25" s="171"/>
      <c r="H25" s="172">
        <v>0</v>
      </c>
      <c r="I25" s="170"/>
      <c r="J25" s="171"/>
      <c r="K25" s="172">
        <v>0</v>
      </c>
      <c r="L25" s="106"/>
      <c r="M25" s="106"/>
      <c r="N25" s="68">
        <f t="shared" si="0"/>
        <v>0</v>
      </c>
      <c r="O25" s="106">
        <v>0</v>
      </c>
      <c r="P25" s="107"/>
    </row>
    <row r="26" spans="1:16" ht="131.25" x14ac:dyDescent="0.2">
      <c r="A26" s="290" t="s">
        <v>25</v>
      </c>
      <c r="B26" s="108" t="s">
        <v>142</v>
      </c>
      <c r="C26" s="162">
        <v>0</v>
      </c>
      <c r="D26" s="157">
        <f>100*C26/C27</f>
        <v>0</v>
      </c>
      <c r="E26" s="164">
        <v>5</v>
      </c>
      <c r="F26" s="162">
        <v>239</v>
      </c>
      <c r="G26" s="157">
        <f>100*F26/F27</f>
        <v>2.2228422619047619</v>
      </c>
      <c r="H26" s="164">
        <v>4</v>
      </c>
      <c r="I26" s="162">
        <v>0</v>
      </c>
      <c r="J26" s="157">
        <f>100*I26/I27</f>
        <v>0</v>
      </c>
      <c r="K26" s="164">
        <v>5</v>
      </c>
      <c r="L26" s="109"/>
      <c r="M26" s="109"/>
      <c r="N26" s="110">
        <f t="shared" si="0"/>
        <v>14</v>
      </c>
      <c r="O26" s="109">
        <v>3</v>
      </c>
      <c r="P26" s="111">
        <f t="shared" si="1"/>
        <v>4.666666666666667</v>
      </c>
    </row>
    <row r="27" spans="1:16" ht="75.75" thickBot="1" x14ac:dyDescent="0.25">
      <c r="A27" s="291"/>
      <c r="B27" s="112" t="s">
        <v>26</v>
      </c>
      <c r="C27" s="168">
        <v>2597</v>
      </c>
      <c r="D27" s="173"/>
      <c r="E27" s="169"/>
      <c r="F27" s="168">
        <v>10752</v>
      </c>
      <c r="G27" s="173"/>
      <c r="H27" s="169"/>
      <c r="I27" s="168">
        <v>78955</v>
      </c>
      <c r="J27" s="173"/>
      <c r="K27" s="169"/>
      <c r="L27" s="113"/>
      <c r="M27" s="113"/>
      <c r="N27" s="62"/>
      <c r="O27" s="113"/>
      <c r="P27" s="114"/>
    </row>
    <row r="28" spans="1:16" ht="75.75" thickBot="1" x14ac:dyDescent="0.25">
      <c r="A28" s="104" t="s">
        <v>58</v>
      </c>
      <c r="B28" s="105" t="s">
        <v>57</v>
      </c>
      <c r="C28" s="170">
        <v>0</v>
      </c>
      <c r="D28" s="174">
        <f>C28</f>
        <v>0</v>
      </c>
      <c r="E28" s="172">
        <v>5</v>
      </c>
      <c r="F28" s="170">
        <v>0</v>
      </c>
      <c r="G28" s="174">
        <f>F28</f>
        <v>0</v>
      </c>
      <c r="H28" s="172">
        <v>5</v>
      </c>
      <c r="I28" s="170">
        <v>0</v>
      </c>
      <c r="J28" s="174">
        <f>I28</f>
        <v>0</v>
      </c>
      <c r="K28" s="172">
        <v>5</v>
      </c>
      <c r="L28" s="106"/>
      <c r="M28" s="106"/>
      <c r="N28" s="68">
        <f t="shared" si="0"/>
        <v>15</v>
      </c>
      <c r="O28" s="106">
        <v>3</v>
      </c>
      <c r="P28" s="107">
        <f t="shared" si="1"/>
        <v>5</v>
      </c>
    </row>
    <row r="29" spans="1:16" ht="56.25" x14ac:dyDescent="0.2">
      <c r="A29" s="290" t="s">
        <v>27</v>
      </c>
      <c r="B29" s="108" t="s">
        <v>28</v>
      </c>
      <c r="C29" s="162">
        <v>0</v>
      </c>
      <c r="D29" s="157">
        <f>C30-C29</f>
        <v>0</v>
      </c>
      <c r="E29" s="164">
        <v>5</v>
      </c>
      <c r="F29" s="162">
        <v>198988</v>
      </c>
      <c r="G29" s="157">
        <f>F30-F29</f>
        <v>-1640</v>
      </c>
      <c r="H29" s="164">
        <v>4</v>
      </c>
      <c r="I29" s="162">
        <v>0</v>
      </c>
      <c r="J29" s="157">
        <f>I30-I29</f>
        <v>0</v>
      </c>
      <c r="K29" s="164">
        <v>5</v>
      </c>
      <c r="L29" s="109"/>
      <c r="M29" s="109"/>
      <c r="N29" s="110">
        <f t="shared" si="0"/>
        <v>14</v>
      </c>
      <c r="O29" s="109">
        <v>3</v>
      </c>
      <c r="P29" s="111">
        <f t="shared" si="1"/>
        <v>4.666666666666667</v>
      </c>
    </row>
    <row r="30" spans="1:16" ht="57" thickBot="1" x14ac:dyDescent="0.25">
      <c r="A30" s="291"/>
      <c r="B30" s="112" t="s">
        <v>29</v>
      </c>
      <c r="C30" s="168">
        <v>0</v>
      </c>
      <c r="D30" s="173"/>
      <c r="E30" s="169"/>
      <c r="F30" s="168">
        <v>197348</v>
      </c>
      <c r="G30" s="173"/>
      <c r="H30" s="169"/>
      <c r="I30" s="168">
        <v>0</v>
      </c>
      <c r="J30" s="173"/>
      <c r="K30" s="169"/>
      <c r="L30" s="113"/>
      <c r="M30" s="113"/>
      <c r="N30" s="62"/>
      <c r="O30" s="113"/>
      <c r="P30" s="114"/>
    </row>
    <row r="31" spans="1:16" ht="75.75" thickBot="1" x14ac:dyDescent="0.25">
      <c r="A31" s="104" t="s">
        <v>30</v>
      </c>
      <c r="B31" s="105" t="s">
        <v>31</v>
      </c>
      <c r="C31" s="170">
        <v>0</v>
      </c>
      <c r="D31" s="174">
        <f>C31</f>
        <v>0</v>
      </c>
      <c r="E31" s="172">
        <v>5</v>
      </c>
      <c r="F31" s="170">
        <v>0</v>
      </c>
      <c r="G31" s="174">
        <f>F31</f>
        <v>0</v>
      </c>
      <c r="H31" s="172">
        <v>5</v>
      </c>
      <c r="I31" s="170">
        <v>0</v>
      </c>
      <c r="J31" s="174">
        <f>I31</f>
        <v>0</v>
      </c>
      <c r="K31" s="172">
        <v>5</v>
      </c>
      <c r="L31" s="106"/>
      <c r="M31" s="106"/>
      <c r="N31" s="68">
        <f t="shared" si="0"/>
        <v>15</v>
      </c>
      <c r="O31" s="106">
        <v>3</v>
      </c>
      <c r="P31" s="107">
        <f t="shared" si="1"/>
        <v>5</v>
      </c>
    </row>
    <row r="32" spans="1:16" ht="56.25" x14ac:dyDescent="0.2">
      <c r="A32" s="290" t="s">
        <v>32</v>
      </c>
      <c r="B32" s="108" t="s">
        <v>33</v>
      </c>
      <c r="C32" s="162">
        <v>0</v>
      </c>
      <c r="D32" s="175"/>
      <c r="E32" s="164">
        <v>5</v>
      </c>
      <c r="F32" s="162">
        <v>0</v>
      </c>
      <c r="G32" s="175"/>
      <c r="H32" s="164">
        <v>5</v>
      </c>
      <c r="I32" s="162">
        <v>0</v>
      </c>
      <c r="J32" s="175"/>
      <c r="K32" s="164">
        <v>5</v>
      </c>
      <c r="L32" s="109"/>
      <c r="M32" s="109"/>
      <c r="N32" s="110">
        <f t="shared" si="0"/>
        <v>15</v>
      </c>
      <c r="O32" s="109">
        <v>3</v>
      </c>
      <c r="P32" s="111">
        <f t="shared" si="1"/>
        <v>5</v>
      </c>
    </row>
    <row r="33" spans="1:16" ht="56.25" x14ac:dyDescent="0.2">
      <c r="A33" s="292"/>
      <c r="B33" s="61" t="s">
        <v>34</v>
      </c>
      <c r="C33" s="165">
        <v>0</v>
      </c>
      <c r="D33" s="166"/>
      <c r="E33" s="167"/>
      <c r="F33" s="165">
        <v>0</v>
      </c>
      <c r="G33" s="166"/>
      <c r="H33" s="167"/>
      <c r="I33" s="165">
        <v>0</v>
      </c>
      <c r="J33" s="166"/>
      <c r="K33" s="167"/>
      <c r="L33" s="59"/>
      <c r="M33" s="59"/>
      <c r="N33" s="57"/>
      <c r="O33" s="59"/>
      <c r="P33" s="60"/>
    </row>
    <row r="34" spans="1:16" ht="75.75" thickBot="1" x14ac:dyDescent="0.25">
      <c r="A34" s="291"/>
      <c r="B34" s="112" t="s">
        <v>35</v>
      </c>
      <c r="C34" s="168">
        <v>2597</v>
      </c>
      <c r="D34" s="160"/>
      <c r="E34" s="169"/>
      <c r="F34" s="168">
        <v>10752</v>
      </c>
      <c r="G34" s="160"/>
      <c r="H34" s="169"/>
      <c r="I34" s="168">
        <v>78955</v>
      </c>
      <c r="J34" s="160"/>
      <c r="K34" s="169"/>
      <c r="L34" s="113"/>
      <c r="M34" s="113"/>
      <c r="N34" s="62"/>
      <c r="O34" s="113"/>
      <c r="P34" s="114"/>
    </row>
    <row r="35" spans="1:16" ht="57" thickBot="1" x14ac:dyDescent="0.25">
      <c r="A35" s="104" t="s">
        <v>36</v>
      </c>
      <c r="B35" s="105" t="s">
        <v>37</v>
      </c>
      <c r="C35" s="170" t="s">
        <v>147</v>
      </c>
      <c r="D35" s="171"/>
      <c r="E35" s="172">
        <v>5</v>
      </c>
      <c r="F35" s="170" t="s">
        <v>147</v>
      </c>
      <c r="G35" s="171"/>
      <c r="H35" s="172">
        <v>5</v>
      </c>
      <c r="I35" s="170" t="s">
        <v>147</v>
      </c>
      <c r="J35" s="171"/>
      <c r="K35" s="172">
        <v>5</v>
      </c>
      <c r="L35" s="106"/>
      <c r="M35" s="106"/>
      <c r="N35" s="68">
        <f t="shared" si="0"/>
        <v>15</v>
      </c>
      <c r="O35" s="106">
        <v>3</v>
      </c>
      <c r="P35" s="107">
        <f t="shared" si="1"/>
        <v>5</v>
      </c>
    </row>
    <row r="36" spans="1:16" ht="38.25" thickBot="1" x14ac:dyDescent="0.25">
      <c r="A36" s="117" t="s">
        <v>38</v>
      </c>
      <c r="B36" s="116" t="s">
        <v>39</v>
      </c>
      <c r="C36" s="170" t="s">
        <v>147</v>
      </c>
      <c r="D36" s="171"/>
      <c r="E36" s="172">
        <v>5</v>
      </c>
      <c r="F36" s="170" t="s">
        <v>147</v>
      </c>
      <c r="G36" s="171"/>
      <c r="H36" s="172">
        <v>5</v>
      </c>
      <c r="I36" s="170" t="s">
        <v>147</v>
      </c>
      <c r="J36" s="171"/>
      <c r="K36" s="172">
        <v>5</v>
      </c>
      <c r="L36" s="106"/>
      <c r="M36" s="106"/>
      <c r="N36" s="68">
        <f t="shared" si="0"/>
        <v>15</v>
      </c>
      <c r="O36" s="106">
        <v>3</v>
      </c>
      <c r="P36" s="107">
        <f t="shared" si="1"/>
        <v>5</v>
      </c>
    </row>
    <row r="37" spans="1:16" ht="113.25" thickBot="1" x14ac:dyDescent="0.25">
      <c r="A37" s="104" t="s">
        <v>40</v>
      </c>
      <c r="B37" s="105" t="s">
        <v>41</v>
      </c>
      <c r="C37" s="170">
        <v>0</v>
      </c>
      <c r="D37" s="174"/>
      <c r="E37" s="172">
        <v>0</v>
      </c>
      <c r="F37" s="170">
        <v>0</v>
      </c>
      <c r="G37" s="174"/>
      <c r="H37" s="172">
        <v>0</v>
      </c>
      <c r="I37" s="170"/>
      <c r="J37" s="174"/>
      <c r="K37" s="172">
        <v>0</v>
      </c>
      <c r="L37" s="106"/>
      <c r="M37" s="106"/>
      <c r="N37" s="68">
        <f t="shared" si="0"/>
        <v>0</v>
      </c>
      <c r="O37" s="106"/>
      <c r="P37" s="107"/>
    </row>
    <row r="38" spans="1:16" ht="56.25" x14ac:dyDescent="0.2">
      <c r="A38" s="288" t="s">
        <v>42</v>
      </c>
      <c r="B38" s="108" t="s">
        <v>43</v>
      </c>
      <c r="C38" s="162">
        <v>0</v>
      </c>
      <c r="D38" s="157"/>
      <c r="E38" s="164">
        <v>5</v>
      </c>
      <c r="F38" s="162">
        <v>0</v>
      </c>
      <c r="G38" s="157"/>
      <c r="H38" s="164">
        <v>5</v>
      </c>
      <c r="I38" s="162">
        <v>0</v>
      </c>
      <c r="J38" s="157">
        <f>100*I38/I39</f>
        <v>0</v>
      </c>
      <c r="K38" s="164">
        <v>5</v>
      </c>
      <c r="L38" s="109"/>
      <c r="M38" s="109"/>
      <c r="N38" s="110">
        <f t="shared" si="0"/>
        <v>15</v>
      </c>
      <c r="O38" s="109">
        <v>3</v>
      </c>
      <c r="P38" s="111">
        <f t="shared" si="1"/>
        <v>5</v>
      </c>
    </row>
    <row r="39" spans="1:16" ht="38.25" thickBot="1" x14ac:dyDescent="0.25">
      <c r="A39" s="289"/>
      <c r="B39" s="112" t="s">
        <v>44</v>
      </c>
      <c r="C39" s="168">
        <v>0</v>
      </c>
      <c r="D39" s="173"/>
      <c r="E39" s="169"/>
      <c r="F39" s="168">
        <v>0</v>
      </c>
      <c r="G39" s="173"/>
      <c r="H39" s="169"/>
      <c r="I39" s="168">
        <v>12</v>
      </c>
      <c r="J39" s="173"/>
      <c r="K39" s="169"/>
      <c r="L39" s="113"/>
      <c r="M39" s="113"/>
      <c r="N39" s="62"/>
      <c r="O39" s="113"/>
      <c r="P39" s="114"/>
    </row>
    <row r="40" spans="1:16" ht="75" x14ac:dyDescent="0.2">
      <c r="A40" s="290" t="s">
        <v>45</v>
      </c>
      <c r="B40" s="108" t="s">
        <v>46</v>
      </c>
      <c r="C40" s="162">
        <v>0</v>
      </c>
      <c r="D40" s="157"/>
      <c r="E40" s="164">
        <v>5</v>
      </c>
      <c r="F40" s="164">
        <v>0</v>
      </c>
      <c r="G40" s="157">
        <v>0</v>
      </c>
      <c r="H40" s="164">
        <v>5</v>
      </c>
      <c r="I40" s="164">
        <v>0</v>
      </c>
      <c r="J40" s="157">
        <f>100*I40/I41</f>
        <v>0</v>
      </c>
      <c r="K40" s="164">
        <v>5</v>
      </c>
      <c r="L40" s="109"/>
      <c r="M40" s="109"/>
      <c r="N40" s="110">
        <f t="shared" si="0"/>
        <v>15</v>
      </c>
      <c r="O40" s="109">
        <v>3</v>
      </c>
      <c r="P40" s="111">
        <f t="shared" si="1"/>
        <v>5</v>
      </c>
    </row>
    <row r="41" spans="1:16" ht="38.25" thickBot="1" x14ac:dyDescent="0.25">
      <c r="A41" s="291"/>
      <c r="B41" s="112" t="s">
        <v>44</v>
      </c>
      <c r="C41" s="168">
        <v>0</v>
      </c>
      <c r="D41" s="160"/>
      <c r="E41" s="169"/>
      <c r="F41" s="168">
        <v>0</v>
      </c>
      <c r="G41" s="160"/>
      <c r="H41" s="169"/>
      <c r="I41" s="168">
        <v>12</v>
      </c>
      <c r="J41" s="160"/>
      <c r="K41" s="169"/>
      <c r="L41" s="113"/>
      <c r="M41" s="113"/>
      <c r="N41" s="62"/>
      <c r="O41" s="113"/>
      <c r="P41" s="114"/>
    </row>
    <row r="42" spans="1:16" ht="57" thickBot="1" x14ac:dyDescent="0.25">
      <c r="A42" s="104" t="s">
        <v>47</v>
      </c>
      <c r="B42" s="105" t="s">
        <v>48</v>
      </c>
      <c r="C42" s="170">
        <v>0</v>
      </c>
      <c r="D42" s="174"/>
      <c r="E42" s="172">
        <v>5</v>
      </c>
      <c r="F42" s="170">
        <v>0</v>
      </c>
      <c r="G42" s="174"/>
      <c r="H42" s="172">
        <v>5</v>
      </c>
      <c r="I42" s="170">
        <v>3</v>
      </c>
      <c r="J42" s="174"/>
      <c r="K42" s="172">
        <v>5</v>
      </c>
      <c r="L42" s="106"/>
      <c r="M42" s="106"/>
      <c r="N42" s="68">
        <f t="shared" si="0"/>
        <v>15</v>
      </c>
      <c r="O42" s="106">
        <v>3</v>
      </c>
      <c r="P42" s="107">
        <f t="shared" si="1"/>
        <v>5</v>
      </c>
    </row>
    <row r="43" spans="1:16" ht="93.75" x14ac:dyDescent="0.2">
      <c r="A43" s="288" t="s">
        <v>49</v>
      </c>
      <c r="B43" s="108" t="s">
        <v>59</v>
      </c>
      <c r="C43" s="162">
        <v>0</v>
      </c>
      <c r="D43" s="157">
        <f>100*C43/C44</f>
        <v>0</v>
      </c>
      <c r="E43" s="164">
        <v>5</v>
      </c>
      <c r="F43" s="162">
        <v>0</v>
      </c>
      <c r="G43" s="157">
        <f>100*F43/F44</f>
        <v>0</v>
      </c>
      <c r="H43" s="164">
        <v>5</v>
      </c>
      <c r="I43" s="162">
        <v>0</v>
      </c>
      <c r="J43" s="157">
        <f>100*I43/I44</f>
        <v>0</v>
      </c>
      <c r="K43" s="164">
        <v>5</v>
      </c>
      <c r="L43" s="109"/>
      <c r="M43" s="109"/>
      <c r="N43" s="110">
        <f t="shared" si="0"/>
        <v>15</v>
      </c>
      <c r="O43" s="109">
        <v>3</v>
      </c>
      <c r="P43" s="111">
        <f t="shared" si="1"/>
        <v>5</v>
      </c>
    </row>
    <row r="44" spans="1:16" ht="57" thickBot="1" x14ac:dyDescent="0.25">
      <c r="A44" s="289"/>
      <c r="B44" s="112" t="s">
        <v>50</v>
      </c>
      <c r="C44" s="169">
        <v>2597</v>
      </c>
      <c r="D44" s="160"/>
      <c r="E44" s="169"/>
      <c r="F44" s="169">
        <v>10752</v>
      </c>
      <c r="G44" s="160"/>
      <c r="H44" s="169"/>
      <c r="I44" s="169">
        <v>78955</v>
      </c>
      <c r="J44" s="160"/>
      <c r="K44" s="169"/>
      <c r="L44" s="113"/>
      <c r="M44" s="113"/>
      <c r="N44" s="118"/>
      <c r="O44" s="113"/>
      <c r="P44" s="115"/>
    </row>
    <row r="45" spans="1:16" s="2" customFormat="1" ht="19.5" thickBot="1" x14ac:dyDescent="0.25">
      <c r="A45" s="97"/>
      <c r="B45" s="98" t="s">
        <v>56</v>
      </c>
      <c r="C45" s="150"/>
      <c r="D45" s="150"/>
      <c r="E45" s="150">
        <f>E11+E12+E14+E16+E19+E21+E23+E24+E25+E26+E28+E29+E31+E32+E35+E36+E37+E38+E40+E42+E43</f>
        <v>78</v>
      </c>
      <c r="F45" s="150"/>
      <c r="G45" s="150"/>
      <c r="H45" s="150">
        <f>H11+H12+H14+H16+H19+H21+H23+H24+H25+H26+H28+H29+H31+H32+H35+H36+H37+H38+H40+H42+H43</f>
        <v>82</v>
      </c>
      <c r="I45" s="150"/>
      <c r="J45" s="150"/>
      <c r="K45" s="150">
        <f>K11+K12+K14+K16+K19+K21+K23+K24+K25+K26+K28+K29+K31+K32+K35+K36+K37+K38+K40+K42+K43</f>
        <v>81</v>
      </c>
      <c r="L45" s="150"/>
      <c r="M45" s="151"/>
      <c r="N45" s="99">
        <f t="shared" si="0"/>
        <v>241</v>
      </c>
      <c r="O45" s="150">
        <f>O11+O12+O14+O16+O19+O21+O23+O24+O25+O26+O28+O29+O31+O32+O35+O36+O37+O38+O40+O42+O43</f>
        <v>51</v>
      </c>
      <c r="P45" s="100">
        <f>N45/O45</f>
        <v>4.7254901960784315</v>
      </c>
    </row>
    <row r="46" spans="1:16" ht="19.5" thickBot="1" x14ac:dyDescent="0.25">
      <c r="A46" s="101"/>
      <c r="B46" s="102"/>
      <c r="C46" s="103"/>
      <c r="D46" s="103"/>
      <c r="E46" s="103" t="s">
        <v>63</v>
      </c>
      <c r="F46" s="103"/>
      <c r="G46" s="103"/>
      <c r="H46" s="103" t="s">
        <v>63</v>
      </c>
      <c r="I46" s="103"/>
      <c r="J46" s="103"/>
      <c r="K46" s="103" t="s">
        <v>63</v>
      </c>
      <c r="L46" s="103"/>
      <c r="M46" s="152"/>
      <c r="N46" s="153"/>
      <c r="O46" s="152"/>
      <c r="P46" s="154"/>
    </row>
    <row r="47" spans="1:16" ht="18.75" x14ac:dyDescent="0.2">
      <c r="A47" s="54"/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4"/>
      <c r="N47" s="56"/>
      <c r="O47" s="54"/>
      <c r="P47" s="54"/>
    </row>
    <row r="48" spans="1:16" ht="18.75" x14ac:dyDescent="0.2">
      <c r="A48" s="54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4"/>
      <c r="N48" s="56"/>
      <c r="O48" s="54"/>
      <c r="P48" s="54"/>
    </row>
    <row r="49" spans="1:16" ht="18.75" x14ac:dyDescent="0.2">
      <c r="A49" s="54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4"/>
      <c r="N49" s="56"/>
      <c r="O49" s="54"/>
      <c r="P49" s="54"/>
    </row>
    <row r="50" spans="1:16" ht="18.75" x14ac:dyDescent="0.2">
      <c r="A50" s="54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4"/>
      <c r="N50" s="56"/>
      <c r="O50" s="54"/>
      <c r="P50" s="54"/>
    </row>
    <row r="51" spans="1:16" ht="18.75" x14ac:dyDescent="0.2">
      <c r="A51" s="54"/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4"/>
      <c r="N51" s="56"/>
      <c r="O51" s="54"/>
      <c r="P51" s="54"/>
    </row>
  </sheetData>
  <mergeCells count="34">
    <mergeCell ref="C5:E5"/>
    <mergeCell ref="E6:E9"/>
    <mergeCell ref="K6:K9"/>
    <mergeCell ref="I5:K5"/>
    <mergeCell ref="F5:H5"/>
    <mergeCell ref="F6:F9"/>
    <mergeCell ref="G6:G9"/>
    <mergeCell ref="H6:H9"/>
    <mergeCell ref="A43:A44"/>
    <mergeCell ref="A5:A9"/>
    <mergeCell ref="B5:B9"/>
    <mergeCell ref="A40:A41"/>
    <mergeCell ref="M2:N2"/>
    <mergeCell ref="A29:A30"/>
    <mergeCell ref="A26:A27"/>
    <mergeCell ref="L5:N5"/>
    <mergeCell ref="L6:L9"/>
    <mergeCell ref="M6:M9"/>
    <mergeCell ref="A38:A39"/>
    <mergeCell ref="A21:A22"/>
    <mergeCell ref="A12:A13"/>
    <mergeCell ref="A14:A15"/>
    <mergeCell ref="A16:A18"/>
    <mergeCell ref="A32:A34"/>
    <mergeCell ref="O1:P1"/>
    <mergeCell ref="A19:A20"/>
    <mergeCell ref="N6:N9"/>
    <mergeCell ref="D6:D9"/>
    <mergeCell ref="O5:O9"/>
    <mergeCell ref="P5:P9"/>
    <mergeCell ref="A3:P3"/>
    <mergeCell ref="I6:I9"/>
    <mergeCell ref="C6:C9"/>
    <mergeCell ref="J6:J9"/>
  </mergeCells>
  <phoneticPr fontId="2" type="noConversion"/>
  <pageMargins left="0.78740157480314965" right="0.39370078740157483" top="1.1811023622047245" bottom="0.78740157480314965" header="0" footer="0"/>
  <pageSetup paperSize="9" scale="53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2:Q36"/>
  <sheetViews>
    <sheetView zoomScaleNormal="100" workbookViewId="0">
      <pane ySplit="5" topLeftCell="A30" activePane="bottomLeft" state="frozenSplit"/>
      <selection pane="bottomLeft" activeCell="B13" sqref="B13"/>
    </sheetView>
  </sheetViews>
  <sheetFormatPr defaultRowHeight="12.75" x14ac:dyDescent="0.2"/>
  <cols>
    <col min="1" max="1" width="6.5703125" customWidth="1"/>
    <col min="2" max="2" width="103.42578125" style="4" customWidth="1"/>
    <col min="3" max="3" width="18.42578125" style="4" customWidth="1"/>
    <col min="4" max="4" width="16.7109375" style="4" customWidth="1"/>
    <col min="5" max="5" width="14.140625" style="4" customWidth="1"/>
    <col min="6" max="6" width="16.85546875" style="4" customWidth="1"/>
    <col min="7" max="7" width="15.7109375" customWidth="1"/>
    <col min="8" max="8" width="17.28515625" style="6" customWidth="1"/>
  </cols>
  <sheetData>
    <row r="2" spans="1:17" ht="18.75" x14ac:dyDescent="0.2">
      <c r="A2" s="303" t="s">
        <v>123</v>
      </c>
      <c r="B2" s="303"/>
      <c r="C2" s="303"/>
      <c r="D2" s="303"/>
      <c r="E2" s="303"/>
      <c r="F2" s="303"/>
      <c r="G2" s="303"/>
      <c r="H2" s="303"/>
    </row>
    <row r="3" spans="1:17" ht="19.5" thickBot="1" x14ac:dyDescent="0.25">
      <c r="A3" s="29"/>
      <c r="B3" s="29"/>
      <c r="C3" s="29"/>
      <c r="D3" s="29"/>
      <c r="E3" s="29"/>
      <c r="F3" s="29"/>
      <c r="G3" s="29"/>
      <c r="H3" s="29"/>
    </row>
    <row r="4" spans="1:17" ht="56.25" x14ac:dyDescent="0.2">
      <c r="A4" s="128" t="s">
        <v>64</v>
      </c>
      <c r="B4" s="32" t="s">
        <v>65</v>
      </c>
      <c r="C4" s="32" t="s">
        <v>134</v>
      </c>
      <c r="D4" s="32" t="s">
        <v>52</v>
      </c>
      <c r="E4" s="32" t="s">
        <v>118</v>
      </c>
      <c r="F4" s="32" t="s">
        <v>139</v>
      </c>
      <c r="G4" s="32" t="s">
        <v>116</v>
      </c>
      <c r="H4" s="226" t="s">
        <v>56</v>
      </c>
      <c r="I4" s="5"/>
      <c r="J4" s="5"/>
      <c r="K4" s="5"/>
      <c r="L4" s="5"/>
      <c r="M4" s="5"/>
      <c r="N4" s="5"/>
      <c r="O4" s="5"/>
      <c r="P4" s="5"/>
      <c r="Q4" s="5"/>
    </row>
    <row r="5" spans="1:17" s="20" customFormat="1" ht="19.5" thickBot="1" x14ac:dyDescent="0.3">
      <c r="A5" s="227">
        <v>1</v>
      </c>
      <c r="B5" s="149">
        <v>2</v>
      </c>
      <c r="C5" s="149">
        <v>3</v>
      </c>
      <c r="D5" s="149">
        <v>4</v>
      </c>
      <c r="E5" s="149">
        <v>5</v>
      </c>
      <c r="F5" s="149">
        <v>6</v>
      </c>
      <c r="G5" s="228">
        <v>7</v>
      </c>
      <c r="H5" s="229">
        <v>8</v>
      </c>
      <c r="I5" s="19"/>
      <c r="J5" s="19"/>
      <c r="K5" s="19"/>
      <c r="L5" s="19"/>
      <c r="M5" s="19"/>
      <c r="N5" s="19"/>
      <c r="O5" s="19"/>
      <c r="P5" s="19"/>
      <c r="Q5" s="19"/>
    </row>
    <row r="6" spans="1:17" ht="19.5" thickBot="1" x14ac:dyDescent="0.25">
      <c r="A6" s="300" t="s">
        <v>66</v>
      </c>
      <c r="B6" s="301"/>
      <c r="C6" s="301"/>
      <c r="D6" s="301"/>
      <c r="E6" s="301"/>
      <c r="F6" s="301"/>
      <c r="G6" s="301"/>
      <c r="H6" s="302"/>
      <c r="I6" s="5"/>
      <c r="J6" s="5"/>
      <c r="K6" s="5"/>
      <c r="L6" s="5"/>
      <c r="M6" s="5"/>
      <c r="N6" s="5"/>
      <c r="O6" s="5"/>
      <c r="P6" s="5"/>
      <c r="Q6" s="5"/>
    </row>
    <row r="7" spans="1:17" ht="37.5" x14ac:dyDescent="0.2">
      <c r="A7" s="230" t="s">
        <v>1</v>
      </c>
      <c r="B7" s="231" t="s">
        <v>67</v>
      </c>
      <c r="C7" s="231">
        <v>5</v>
      </c>
      <c r="D7" s="231">
        <v>5</v>
      </c>
      <c r="E7" s="231">
        <v>5</v>
      </c>
      <c r="F7" s="231">
        <v>5</v>
      </c>
      <c r="G7" s="232">
        <v>5</v>
      </c>
      <c r="H7" s="233">
        <f>C7+D7+E7+F7+G7</f>
        <v>25</v>
      </c>
      <c r="I7" s="5"/>
      <c r="J7" s="5"/>
      <c r="K7" s="5"/>
      <c r="L7" s="5"/>
      <c r="M7" s="5"/>
      <c r="N7" s="5"/>
      <c r="O7" s="5"/>
      <c r="P7" s="5"/>
      <c r="Q7" s="5"/>
    </row>
    <row r="8" spans="1:17" ht="37.5" x14ac:dyDescent="0.2">
      <c r="A8" s="130" t="s">
        <v>3</v>
      </c>
      <c r="B8" s="124" t="s">
        <v>125</v>
      </c>
      <c r="C8" s="124">
        <v>5</v>
      </c>
      <c r="D8" s="124">
        <v>5</v>
      </c>
      <c r="E8" s="124">
        <v>0</v>
      </c>
      <c r="F8" s="124">
        <v>5</v>
      </c>
      <c r="G8" s="234">
        <v>5</v>
      </c>
      <c r="H8" s="235">
        <f>C8+D8+E8+F8+G8</f>
        <v>20</v>
      </c>
      <c r="I8" s="5"/>
      <c r="J8" s="5"/>
      <c r="K8" s="5"/>
      <c r="L8" s="5"/>
      <c r="M8" s="5"/>
      <c r="N8" s="5"/>
      <c r="O8" s="5"/>
      <c r="P8" s="5"/>
      <c r="Q8" s="5"/>
    </row>
    <row r="9" spans="1:17" ht="56.25" x14ac:dyDescent="0.2">
      <c r="A9" s="130" t="s">
        <v>6</v>
      </c>
      <c r="B9" s="124" t="s">
        <v>69</v>
      </c>
      <c r="C9" s="124">
        <v>0</v>
      </c>
      <c r="D9" s="124">
        <v>5</v>
      </c>
      <c r="E9" s="124">
        <v>0</v>
      </c>
      <c r="F9" s="124">
        <v>0</v>
      </c>
      <c r="G9" s="234">
        <v>0</v>
      </c>
      <c r="H9" s="235">
        <f>C9+D9+E9+F9+G9</f>
        <v>5</v>
      </c>
      <c r="I9" s="5"/>
      <c r="J9" s="5"/>
      <c r="K9" s="5"/>
      <c r="L9" s="5"/>
      <c r="M9" s="5"/>
      <c r="N9" s="5"/>
      <c r="O9" s="5"/>
      <c r="P9" s="5"/>
      <c r="Q9" s="5"/>
    </row>
    <row r="10" spans="1:17" ht="38.25" thickBot="1" x14ac:dyDescent="0.25">
      <c r="A10" s="236" t="s">
        <v>9</v>
      </c>
      <c r="B10" s="237" t="s">
        <v>70</v>
      </c>
      <c r="C10" s="237">
        <v>4</v>
      </c>
      <c r="D10" s="237">
        <v>5</v>
      </c>
      <c r="E10" s="237">
        <v>5</v>
      </c>
      <c r="F10" s="237">
        <v>5</v>
      </c>
      <c r="G10" s="238">
        <v>5</v>
      </c>
      <c r="H10" s="239">
        <f>C10+D10+E10+F10+G10</f>
        <v>24</v>
      </c>
      <c r="I10" s="5"/>
      <c r="J10" s="5"/>
      <c r="K10" s="5"/>
      <c r="L10" s="5"/>
      <c r="M10" s="5"/>
      <c r="N10" s="5"/>
      <c r="O10" s="5"/>
      <c r="P10" s="5"/>
      <c r="Q10" s="5"/>
    </row>
    <row r="11" spans="1:17" ht="19.5" thickBot="1" x14ac:dyDescent="0.25">
      <c r="A11" s="300" t="s">
        <v>71</v>
      </c>
      <c r="B11" s="301"/>
      <c r="C11" s="301"/>
      <c r="D11" s="301"/>
      <c r="E11" s="301"/>
      <c r="F11" s="301"/>
      <c r="G11" s="301"/>
      <c r="H11" s="302"/>
      <c r="I11" s="5"/>
      <c r="J11" s="5"/>
      <c r="K11" s="5"/>
      <c r="L11" s="5"/>
      <c r="M11" s="5"/>
      <c r="N11" s="5"/>
      <c r="O11" s="5"/>
      <c r="P11" s="5"/>
      <c r="Q11" s="5"/>
    </row>
    <row r="12" spans="1:17" ht="37.5" x14ac:dyDescent="0.2">
      <c r="A12" s="230" t="s">
        <v>72</v>
      </c>
      <c r="B12" s="231" t="s">
        <v>126</v>
      </c>
      <c r="C12" s="231">
        <v>3</v>
      </c>
      <c r="D12" s="231">
        <v>4</v>
      </c>
      <c r="E12" s="231">
        <v>5</v>
      </c>
      <c r="F12" s="231">
        <v>5</v>
      </c>
      <c r="G12" s="232">
        <v>5</v>
      </c>
      <c r="H12" s="233">
        <f t="shared" ref="H12:H17" si="0">C12+D12+E12+F12+G12</f>
        <v>22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 ht="59.25" customHeight="1" x14ac:dyDescent="0.2">
      <c r="A13" s="130" t="s">
        <v>17</v>
      </c>
      <c r="B13" s="124" t="s">
        <v>127</v>
      </c>
      <c r="C13" s="124">
        <v>3</v>
      </c>
      <c r="D13" s="124">
        <v>3</v>
      </c>
      <c r="E13" s="124">
        <v>3</v>
      </c>
      <c r="F13" s="124">
        <v>4</v>
      </c>
      <c r="G13" s="234">
        <v>1</v>
      </c>
      <c r="H13" s="235">
        <f t="shared" si="0"/>
        <v>14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 ht="37.5" x14ac:dyDescent="0.2">
      <c r="A14" s="130" t="s">
        <v>19</v>
      </c>
      <c r="B14" s="124" t="s">
        <v>75</v>
      </c>
      <c r="C14" s="124">
        <v>5</v>
      </c>
      <c r="D14" s="124">
        <v>5</v>
      </c>
      <c r="E14" s="124">
        <v>0</v>
      </c>
      <c r="F14" s="124">
        <v>0</v>
      </c>
      <c r="G14" s="234">
        <v>0</v>
      </c>
      <c r="H14" s="235">
        <f t="shared" si="0"/>
        <v>10</v>
      </c>
      <c r="I14" s="5"/>
      <c r="J14" s="5"/>
      <c r="K14" s="5"/>
      <c r="L14" s="5"/>
      <c r="M14" s="5"/>
      <c r="N14" s="5"/>
      <c r="O14" s="5"/>
      <c r="P14" s="5"/>
      <c r="Q14" s="5"/>
    </row>
    <row r="15" spans="1:17" ht="18.75" x14ac:dyDescent="0.2">
      <c r="A15" s="130" t="s">
        <v>76</v>
      </c>
      <c r="B15" s="124" t="s">
        <v>128</v>
      </c>
      <c r="C15" s="124">
        <v>5</v>
      </c>
      <c r="D15" s="124">
        <v>5</v>
      </c>
      <c r="E15" s="124">
        <v>5</v>
      </c>
      <c r="F15" s="124">
        <v>5</v>
      </c>
      <c r="G15" s="234">
        <v>5</v>
      </c>
      <c r="H15" s="235">
        <f t="shared" si="0"/>
        <v>25</v>
      </c>
      <c r="I15" s="5"/>
      <c r="J15" s="5"/>
      <c r="K15" s="5"/>
      <c r="L15" s="5"/>
      <c r="M15" s="5"/>
      <c r="N15" s="5"/>
      <c r="O15" s="5"/>
      <c r="P15" s="5"/>
      <c r="Q15" s="5"/>
    </row>
    <row r="16" spans="1:17" ht="37.5" x14ac:dyDescent="0.2">
      <c r="A16" s="130" t="s">
        <v>78</v>
      </c>
      <c r="B16" s="124" t="s">
        <v>129</v>
      </c>
      <c r="C16" s="124">
        <v>5</v>
      </c>
      <c r="D16" s="124">
        <v>5</v>
      </c>
      <c r="E16" s="124">
        <v>0</v>
      </c>
      <c r="F16" s="124">
        <v>0</v>
      </c>
      <c r="G16" s="234">
        <v>0</v>
      </c>
      <c r="H16" s="235">
        <f t="shared" si="0"/>
        <v>10</v>
      </c>
      <c r="I16" s="5"/>
      <c r="J16" s="5"/>
      <c r="K16" s="5"/>
      <c r="L16" s="5"/>
      <c r="M16" s="5"/>
      <c r="N16" s="5"/>
      <c r="O16" s="5"/>
      <c r="P16" s="5"/>
      <c r="Q16" s="5"/>
    </row>
    <row r="17" spans="1:17" ht="19.5" thickBot="1" x14ac:dyDescent="0.25">
      <c r="A17" s="236" t="s">
        <v>25</v>
      </c>
      <c r="B17" s="237" t="s">
        <v>89</v>
      </c>
      <c r="C17" s="237">
        <v>4</v>
      </c>
      <c r="D17" s="237">
        <v>4</v>
      </c>
      <c r="E17" s="237">
        <v>5</v>
      </c>
      <c r="F17" s="237">
        <v>4</v>
      </c>
      <c r="G17" s="238">
        <v>5</v>
      </c>
      <c r="H17" s="239">
        <f t="shared" si="0"/>
        <v>22</v>
      </c>
      <c r="I17" s="5"/>
      <c r="J17" s="5"/>
      <c r="K17" s="5"/>
      <c r="L17" s="5"/>
      <c r="M17" s="5"/>
      <c r="N17" s="5"/>
      <c r="O17" s="5"/>
      <c r="P17" s="5"/>
      <c r="Q17" s="5"/>
    </row>
    <row r="18" spans="1:17" ht="19.5" thickBot="1" x14ac:dyDescent="0.25">
      <c r="A18" s="300" t="s">
        <v>80</v>
      </c>
      <c r="B18" s="301"/>
      <c r="C18" s="301"/>
      <c r="D18" s="301"/>
      <c r="E18" s="301"/>
      <c r="F18" s="301"/>
      <c r="G18" s="301"/>
      <c r="H18" s="302"/>
      <c r="I18" s="5"/>
      <c r="J18" s="5"/>
      <c r="K18" s="5"/>
      <c r="L18" s="5"/>
      <c r="M18" s="5"/>
      <c r="N18" s="5"/>
      <c r="O18" s="5"/>
      <c r="P18" s="5"/>
      <c r="Q18" s="5"/>
    </row>
    <row r="19" spans="1:17" ht="37.5" x14ac:dyDescent="0.2">
      <c r="A19" s="230" t="s">
        <v>58</v>
      </c>
      <c r="B19" s="231" t="s">
        <v>90</v>
      </c>
      <c r="C19" s="231">
        <v>5</v>
      </c>
      <c r="D19" s="231">
        <v>0</v>
      </c>
      <c r="E19" s="231">
        <v>5</v>
      </c>
      <c r="F19" s="231">
        <v>5</v>
      </c>
      <c r="G19" s="232">
        <v>5</v>
      </c>
      <c r="H19" s="233">
        <f>C19+D19+E19+F19+G19</f>
        <v>20</v>
      </c>
      <c r="I19" s="5"/>
      <c r="J19" s="5"/>
      <c r="K19" s="5"/>
      <c r="L19" s="5"/>
      <c r="M19" s="5"/>
      <c r="N19" s="5"/>
      <c r="O19" s="5"/>
      <c r="P19" s="5"/>
      <c r="Q19" s="5"/>
    </row>
    <row r="20" spans="1:17" ht="37.5" x14ac:dyDescent="0.2">
      <c r="A20" s="130" t="s">
        <v>27</v>
      </c>
      <c r="B20" s="124" t="s">
        <v>81</v>
      </c>
      <c r="C20" s="124">
        <v>0</v>
      </c>
      <c r="D20" s="124">
        <v>4</v>
      </c>
      <c r="E20" s="124">
        <v>5</v>
      </c>
      <c r="F20" s="124">
        <v>4</v>
      </c>
      <c r="G20" s="234">
        <v>5</v>
      </c>
      <c r="H20" s="235">
        <f>C20+D20+E20+F20+G20</f>
        <v>18</v>
      </c>
      <c r="I20" s="5"/>
      <c r="J20" s="5"/>
      <c r="K20" s="5"/>
      <c r="L20" s="5"/>
      <c r="M20" s="5"/>
      <c r="N20" s="5"/>
      <c r="O20" s="5"/>
      <c r="P20" s="5"/>
      <c r="Q20" s="5"/>
    </row>
    <row r="21" spans="1:17" ht="37.5" x14ac:dyDescent="0.2">
      <c r="A21" s="130" t="s">
        <v>30</v>
      </c>
      <c r="B21" s="124" t="s">
        <v>82</v>
      </c>
      <c r="C21" s="124">
        <v>5</v>
      </c>
      <c r="D21" s="124">
        <v>5</v>
      </c>
      <c r="E21" s="124">
        <v>5</v>
      </c>
      <c r="F21" s="124">
        <v>5</v>
      </c>
      <c r="G21" s="234">
        <v>5</v>
      </c>
      <c r="H21" s="235">
        <f>C21+D21+E21+F21+G21</f>
        <v>25</v>
      </c>
      <c r="I21" s="5"/>
      <c r="J21" s="5"/>
      <c r="K21" s="5"/>
      <c r="L21" s="5"/>
      <c r="M21" s="5"/>
      <c r="N21" s="5"/>
      <c r="O21" s="5"/>
      <c r="P21" s="5"/>
      <c r="Q21" s="5"/>
    </row>
    <row r="22" spans="1:17" ht="38.25" thickBot="1" x14ac:dyDescent="0.25">
      <c r="A22" s="236" t="s">
        <v>32</v>
      </c>
      <c r="B22" s="237" t="s">
        <v>130</v>
      </c>
      <c r="C22" s="237">
        <v>5</v>
      </c>
      <c r="D22" s="237">
        <v>5</v>
      </c>
      <c r="E22" s="237">
        <v>5</v>
      </c>
      <c r="F22" s="237">
        <v>5</v>
      </c>
      <c r="G22" s="238">
        <v>5</v>
      </c>
      <c r="H22" s="239">
        <f>C22+D22+E22+F22+G22</f>
        <v>25</v>
      </c>
      <c r="I22" s="5"/>
      <c r="J22" s="5"/>
      <c r="K22" s="5"/>
      <c r="L22" s="5"/>
      <c r="M22" s="5"/>
      <c r="N22" s="5"/>
      <c r="O22" s="5"/>
      <c r="P22" s="5"/>
      <c r="Q22" s="5"/>
    </row>
    <row r="23" spans="1:17" ht="19.5" thickBot="1" x14ac:dyDescent="0.25">
      <c r="A23" s="300" t="s">
        <v>115</v>
      </c>
      <c r="B23" s="301"/>
      <c r="C23" s="301"/>
      <c r="D23" s="301"/>
      <c r="E23" s="301"/>
      <c r="F23" s="301"/>
      <c r="G23" s="301"/>
      <c r="H23" s="302"/>
      <c r="I23" s="5"/>
      <c r="J23" s="5"/>
      <c r="K23" s="5"/>
      <c r="L23" s="5"/>
      <c r="M23" s="5"/>
      <c r="N23" s="5"/>
      <c r="O23" s="5"/>
      <c r="P23" s="5"/>
      <c r="Q23" s="5"/>
    </row>
    <row r="24" spans="1:17" ht="37.5" x14ac:dyDescent="0.2">
      <c r="A24" s="230" t="s">
        <v>36</v>
      </c>
      <c r="B24" s="231" t="s">
        <v>91</v>
      </c>
      <c r="C24" s="231">
        <v>5</v>
      </c>
      <c r="D24" s="231">
        <v>5</v>
      </c>
      <c r="E24" s="231">
        <v>5</v>
      </c>
      <c r="F24" s="231">
        <v>5</v>
      </c>
      <c r="G24" s="232">
        <v>5</v>
      </c>
      <c r="H24" s="233">
        <f>C24+D24+E24+F24+G24</f>
        <v>25</v>
      </c>
      <c r="I24" s="5"/>
      <c r="J24" s="5"/>
      <c r="K24" s="5"/>
      <c r="L24" s="5"/>
      <c r="M24" s="5"/>
      <c r="N24" s="5"/>
      <c r="O24" s="5"/>
      <c r="P24" s="5"/>
      <c r="Q24" s="5"/>
    </row>
    <row r="25" spans="1:17" ht="19.5" thickBot="1" x14ac:dyDescent="0.25">
      <c r="A25" s="236" t="s">
        <v>38</v>
      </c>
      <c r="B25" s="237" t="s">
        <v>92</v>
      </c>
      <c r="C25" s="237">
        <v>5</v>
      </c>
      <c r="D25" s="237">
        <v>5</v>
      </c>
      <c r="E25" s="237">
        <v>5</v>
      </c>
      <c r="F25" s="237">
        <v>5</v>
      </c>
      <c r="G25" s="238">
        <v>5</v>
      </c>
      <c r="H25" s="239">
        <f>C25+D25+E25+F25+G25</f>
        <v>25</v>
      </c>
      <c r="I25" s="5"/>
      <c r="J25" s="5"/>
      <c r="K25" s="5"/>
      <c r="L25" s="5"/>
      <c r="M25" s="5"/>
      <c r="N25" s="5"/>
      <c r="O25" s="5"/>
      <c r="P25" s="5"/>
      <c r="Q25" s="5"/>
    </row>
    <row r="26" spans="1:17" ht="19.5" thickBot="1" x14ac:dyDescent="0.25">
      <c r="A26" s="300" t="s">
        <v>85</v>
      </c>
      <c r="B26" s="301"/>
      <c r="C26" s="301"/>
      <c r="D26" s="301"/>
      <c r="E26" s="301"/>
      <c r="F26" s="301"/>
      <c r="G26" s="301"/>
      <c r="H26" s="302"/>
      <c r="I26" s="5"/>
      <c r="J26" s="5"/>
      <c r="K26" s="5"/>
      <c r="L26" s="5"/>
      <c r="M26" s="5"/>
      <c r="N26" s="5"/>
      <c r="O26" s="5"/>
      <c r="P26" s="5"/>
      <c r="Q26" s="5"/>
    </row>
    <row r="27" spans="1:17" ht="37.5" x14ac:dyDescent="0.2">
      <c r="A27" s="230" t="s">
        <v>40</v>
      </c>
      <c r="B27" s="231" t="s">
        <v>86</v>
      </c>
      <c r="C27" s="231">
        <v>0</v>
      </c>
      <c r="D27" s="231">
        <v>5</v>
      </c>
      <c r="E27" s="231">
        <v>0</v>
      </c>
      <c r="F27" s="231">
        <v>0</v>
      </c>
      <c r="G27" s="232">
        <v>0</v>
      </c>
      <c r="H27" s="233">
        <f>C27+D27+E27+F27+G27</f>
        <v>5</v>
      </c>
      <c r="I27" s="5"/>
      <c r="J27" s="5"/>
      <c r="K27" s="5"/>
      <c r="L27" s="5"/>
      <c r="M27" s="5"/>
      <c r="N27" s="5"/>
      <c r="O27" s="5"/>
      <c r="P27" s="5"/>
      <c r="Q27" s="5"/>
    </row>
    <row r="28" spans="1:17" ht="37.5" x14ac:dyDescent="0.2">
      <c r="A28" s="130" t="s">
        <v>42</v>
      </c>
      <c r="B28" s="124" t="s">
        <v>87</v>
      </c>
      <c r="C28" s="124">
        <v>5</v>
      </c>
      <c r="D28" s="124">
        <v>5</v>
      </c>
      <c r="E28" s="124">
        <v>5</v>
      </c>
      <c r="F28" s="124">
        <v>5</v>
      </c>
      <c r="G28" s="234">
        <v>5</v>
      </c>
      <c r="H28" s="235">
        <f>C28+D28+E28+F28+G28</f>
        <v>25</v>
      </c>
      <c r="I28" s="5"/>
      <c r="J28" s="5"/>
      <c r="K28" s="5"/>
      <c r="L28" s="5"/>
      <c r="M28" s="5"/>
      <c r="N28" s="5"/>
      <c r="O28" s="5"/>
      <c r="P28" s="5"/>
      <c r="Q28" s="5"/>
    </row>
    <row r="29" spans="1:17" ht="37.5" x14ac:dyDescent="0.2">
      <c r="A29" s="130" t="s">
        <v>45</v>
      </c>
      <c r="B29" s="124" t="s">
        <v>101</v>
      </c>
      <c r="C29" s="124">
        <v>5</v>
      </c>
      <c r="D29" s="124">
        <v>5</v>
      </c>
      <c r="E29" s="124">
        <v>5</v>
      </c>
      <c r="F29" s="124">
        <v>5</v>
      </c>
      <c r="G29" s="234">
        <v>5</v>
      </c>
      <c r="H29" s="235">
        <f>C29+D29+E29+F29+G29</f>
        <v>25</v>
      </c>
      <c r="I29" s="5"/>
      <c r="J29" s="5"/>
      <c r="K29" s="5"/>
      <c r="L29" s="5"/>
      <c r="M29" s="5"/>
      <c r="N29" s="5"/>
      <c r="O29" s="5"/>
      <c r="P29" s="5"/>
      <c r="Q29" s="5"/>
    </row>
    <row r="30" spans="1:17" ht="38.25" thickBot="1" x14ac:dyDescent="0.25">
      <c r="A30" s="236" t="s">
        <v>47</v>
      </c>
      <c r="B30" s="237" t="s">
        <v>93</v>
      </c>
      <c r="C30" s="237">
        <v>5</v>
      </c>
      <c r="D30" s="237">
        <v>5</v>
      </c>
      <c r="E30" s="237">
        <v>5</v>
      </c>
      <c r="F30" s="237">
        <v>5</v>
      </c>
      <c r="G30" s="238">
        <v>5</v>
      </c>
      <c r="H30" s="239">
        <f>C30+D30+E30+F30+G30</f>
        <v>25</v>
      </c>
      <c r="I30" s="5"/>
      <c r="J30" s="5"/>
      <c r="K30" s="5"/>
      <c r="L30" s="5"/>
      <c r="M30" s="5"/>
      <c r="N30" s="5"/>
      <c r="O30" s="5"/>
      <c r="P30" s="5"/>
      <c r="Q30" s="5"/>
    </row>
    <row r="31" spans="1:17" ht="19.5" thickBot="1" x14ac:dyDescent="0.25">
      <c r="A31" s="300" t="s">
        <v>88</v>
      </c>
      <c r="B31" s="301"/>
      <c r="C31" s="301"/>
      <c r="D31" s="301"/>
      <c r="E31" s="301"/>
      <c r="F31" s="301"/>
      <c r="G31" s="301"/>
      <c r="H31" s="302"/>
      <c r="I31" s="5"/>
      <c r="J31" s="5"/>
      <c r="K31" s="5"/>
      <c r="L31" s="5"/>
      <c r="M31" s="5"/>
      <c r="N31" s="5"/>
      <c r="O31" s="5"/>
      <c r="P31" s="5"/>
      <c r="Q31" s="5"/>
    </row>
    <row r="32" spans="1:17" ht="19.5" thickBot="1" x14ac:dyDescent="0.25">
      <c r="A32" s="240" t="s">
        <v>49</v>
      </c>
      <c r="B32" s="241" t="s">
        <v>94</v>
      </c>
      <c r="C32" s="241">
        <v>4</v>
      </c>
      <c r="D32" s="241">
        <v>5</v>
      </c>
      <c r="E32" s="241">
        <v>5</v>
      </c>
      <c r="F32" s="241">
        <v>5</v>
      </c>
      <c r="G32" s="242">
        <v>5</v>
      </c>
      <c r="H32" s="243">
        <f>C32+D32+E32+F32+G32</f>
        <v>24</v>
      </c>
      <c r="I32" s="5"/>
      <c r="J32" s="5"/>
      <c r="K32" s="5"/>
      <c r="L32" s="5"/>
      <c r="M32" s="5"/>
      <c r="N32" s="5"/>
      <c r="O32" s="5"/>
      <c r="P32" s="5"/>
      <c r="Q32" s="5"/>
    </row>
    <row r="33" spans="1:17" s="10" customFormat="1" ht="37.5" x14ac:dyDescent="0.25">
      <c r="A33" s="244"/>
      <c r="B33" s="245" t="s">
        <v>131</v>
      </c>
      <c r="C33" s="245">
        <v>105</v>
      </c>
      <c r="D33" s="245">
        <v>105</v>
      </c>
      <c r="E33" s="245">
        <v>85</v>
      </c>
      <c r="F33" s="245">
        <v>85</v>
      </c>
      <c r="G33" s="245">
        <v>85</v>
      </c>
      <c r="H33" s="246">
        <f>C33+D33+E33+F33+G33</f>
        <v>465</v>
      </c>
      <c r="I33" s="9"/>
      <c r="J33" s="9"/>
      <c r="K33" s="9"/>
      <c r="L33" s="9"/>
      <c r="M33" s="9"/>
      <c r="N33" s="9"/>
      <c r="O33" s="9"/>
      <c r="P33" s="9"/>
      <c r="Q33" s="9"/>
    </row>
    <row r="34" spans="1:17" s="8" customFormat="1" ht="18.75" x14ac:dyDescent="0.2">
      <c r="A34" s="247"/>
      <c r="B34" s="248" t="s">
        <v>132</v>
      </c>
      <c r="C34" s="248">
        <v>83</v>
      </c>
      <c r="D34" s="248">
        <v>95</v>
      </c>
      <c r="E34" s="248">
        <v>78</v>
      </c>
      <c r="F34" s="248">
        <v>82</v>
      </c>
      <c r="G34" s="248">
        <v>81</v>
      </c>
      <c r="H34" s="249">
        <f>C34+D34+E34+F34+G34</f>
        <v>419</v>
      </c>
    </row>
    <row r="35" spans="1:17" s="8" customFormat="1" ht="18.75" x14ac:dyDescent="0.2">
      <c r="A35" s="247"/>
      <c r="B35" s="248" t="s">
        <v>133</v>
      </c>
      <c r="C35" s="250">
        <f t="shared" ref="C35:H35" si="1">C34/C33</f>
        <v>0.79047619047619044</v>
      </c>
      <c r="D35" s="250">
        <f t="shared" si="1"/>
        <v>0.90476190476190477</v>
      </c>
      <c r="E35" s="250">
        <f t="shared" si="1"/>
        <v>0.91764705882352937</v>
      </c>
      <c r="F35" s="250">
        <f t="shared" si="1"/>
        <v>0.96470588235294119</v>
      </c>
      <c r="G35" s="250">
        <f t="shared" si="1"/>
        <v>0.95294117647058818</v>
      </c>
      <c r="H35" s="251">
        <f t="shared" si="1"/>
        <v>0.90107526881720434</v>
      </c>
    </row>
    <row r="36" spans="1:17" s="8" customFormat="1" ht="19.5" thickBot="1" x14ac:dyDescent="0.25">
      <c r="A36" s="252"/>
      <c r="B36" s="253" t="s">
        <v>135</v>
      </c>
      <c r="C36" s="254">
        <f t="shared" ref="C36:H36" si="2">C35*5</f>
        <v>3.9523809523809521</v>
      </c>
      <c r="D36" s="254">
        <f t="shared" si="2"/>
        <v>4.5238095238095237</v>
      </c>
      <c r="E36" s="254">
        <f t="shared" si="2"/>
        <v>4.5882352941176467</v>
      </c>
      <c r="F36" s="254">
        <f t="shared" si="2"/>
        <v>4.8235294117647056</v>
      </c>
      <c r="G36" s="254">
        <f t="shared" si="2"/>
        <v>4.7647058823529411</v>
      </c>
      <c r="H36" s="255">
        <f t="shared" si="2"/>
        <v>4.5053763440860219</v>
      </c>
    </row>
  </sheetData>
  <mergeCells count="7">
    <mergeCell ref="A18:H18"/>
    <mergeCell ref="A26:H26"/>
    <mergeCell ref="A31:H31"/>
    <mergeCell ref="A2:H2"/>
    <mergeCell ref="A23:H23"/>
    <mergeCell ref="A6:H6"/>
    <mergeCell ref="A11:H11"/>
  </mergeCells>
  <phoneticPr fontId="2" type="noConversion"/>
  <pageMargins left="0.39370078740157483" right="0.39370078740157483" top="0.59055118110236227" bottom="0.59055118110236227" header="0" footer="0"/>
  <pageSetup paperSize="9" scale="46" orientation="portrait" r:id="rId1"/>
  <headerFooter alignWithMargins="0"/>
  <rowBreaks count="1" manualBreakCount="1">
    <brk id="2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F44"/>
  <sheetViews>
    <sheetView zoomScaleNormal="100" workbookViewId="0">
      <pane ySplit="7" topLeftCell="A26" activePane="bottomLeft" state="frozenSplit"/>
      <selection pane="bottomLeft" activeCell="H34" sqref="H34"/>
    </sheetView>
  </sheetViews>
  <sheetFormatPr defaultColWidth="8.85546875" defaultRowHeight="12.75" x14ac:dyDescent="0.2"/>
  <cols>
    <col min="1" max="1" width="8.85546875" style="21"/>
    <col min="2" max="2" width="78.28515625" style="21" customWidth="1"/>
    <col min="3" max="3" width="16" style="16" customWidth="1"/>
    <col min="4" max="4" width="25.7109375" style="21" customWidth="1"/>
    <col min="5" max="5" width="33.140625" style="21" customWidth="1"/>
    <col min="6" max="6" width="19.5703125" style="21" customWidth="1"/>
    <col min="7" max="16384" width="8.85546875" style="21"/>
  </cols>
  <sheetData>
    <row r="1" spans="1:6" ht="18.75" x14ac:dyDescent="0.3">
      <c r="A1" s="120"/>
      <c r="B1" s="120"/>
      <c r="C1" s="121"/>
      <c r="D1" s="120"/>
      <c r="E1" s="304" t="s">
        <v>111</v>
      </c>
      <c r="F1" s="304"/>
    </row>
    <row r="2" spans="1:6" ht="18.75" x14ac:dyDescent="0.3">
      <c r="A2" s="120"/>
      <c r="B2" s="120"/>
      <c r="C2" s="121"/>
      <c r="D2" s="120"/>
      <c r="E2" s="121"/>
      <c r="F2" s="121"/>
    </row>
    <row r="3" spans="1:6" ht="18.75" x14ac:dyDescent="0.3">
      <c r="A3" s="311" t="s">
        <v>110</v>
      </c>
      <c r="B3" s="311"/>
      <c r="C3" s="311"/>
      <c r="D3" s="311"/>
      <c r="E3" s="311"/>
      <c r="F3" s="311"/>
    </row>
    <row r="4" spans="1:6" ht="18.75" x14ac:dyDescent="0.3">
      <c r="A4" s="311" t="s">
        <v>124</v>
      </c>
      <c r="B4" s="311"/>
      <c r="C4" s="311"/>
      <c r="D4" s="311"/>
      <c r="E4" s="311"/>
      <c r="F4" s="311"/>
    </row>
    <row r="5" spans="1:6" ht="19.5" thickBot="1" x14ac:dyDescent="0.35">
      <c r="A5" s="123"/>
      <c r="B5" s="123"/>
      <c r="C5" s="123"/>
      <c r="D5" s="123"/>
      <c r="E5" s="123"/>
      <c r="F5" s="123"/>
    </row>
    <row r="6" spans="1:6" ht="75" x14ac:dyDescent="0.2">
      <c r="A6" s="128" t="s">
        <v>106</v>
      </c>
      <c r="B6" s="32" t="s">
        <v>65</v>
      </c>
      <c r="C6" s="32" t="s">
        <v>148</v>
      </c>
      <c r="D6" s="32" t="s">
        <v>117</v>
      </c>
      <c r="E6" s="32" t="s">
        <v>104</v>
      </c>
      <c r="F6" s="129" t="s">
        <v>105</v>
      </c>
    </row>
    <row r="7" spans="1:6" ht="19.5" thickBot="1" x14ac:dyDescent="0.25">
      <c r="A7" s="137">
        <v>1</v>
      </c>
      <c r="B7" s="138">
        <v>2</v>
      </c>
      <c r="C7" s="138">
        <v>3</v>
      </c>
      <c r="D7" s="138">
        <v>4</v>
      </c>
      <c r="E7" s="138">
        <v>5</v>
      </c>
      <c r="F7" s="139">
        <v>6</v>
      </c>
    </row>
    <row r="8" spans="1:6" ht="18.75" x14ac:dyDescent="0.2">
      <c r="A8" s="308" t="s">
        <v>66</v>
      </c>
      <c r="B8" s="309"/>
      <c r="C8" s="309"/>
      <c r="D8" s="309"/>
      <c r="E8" s="309"/>
      <c r="F8" s="310"/>
    </row>
    <row r="9" spans="1:6" ht="61.5" customHeight="1" x14ac:dyDescent="0.2">
      <c r="A9" s="130" t="s">
        <v>1</v>
      </c>
      <c r="B9" s="125" t="s">
        <v>67</v>
      </c>
      <c r="C9" s="126">
        <v>5</v>
      </c>
      <c r="D9" s="124"/>
      <c r="E9" s="124" t="s">
        <v>149</v>
      </c>
      <c r="F9" s="131"/>
    </row>
    <row r="10" spans="1:6" ht="61.5" customHeight="1" x14ac:dyDescent="0.2">
      <c r="A10" s="130" t="s">
        <v>3</v>
      </c>
      <c r="B10" s="125" t="s">
        <v>68</v>
      </c>
      <c r="C10" s="126">
        <v>5</v>
      </c>
      <c r="D10" s="124"/>
      <c r="E10" s="124" t="s">
        <v>149</v>
      </c>
      <c r="F10" s="131"/>
    </row>
    <row r="11" spans="1:6" ht="59.25" customHeight="1" x14ac:dyDescent="0.2">
      <c r="A11" s="130" t="s">
        <v>6</v>
      </c>
      <c r="B11" s="125" t="s">
        <v>69</v>
      </c>
      <c r="C11" s="126">
        <v>2.5</v>
      </c>
      <c r="D11" s="124" t="s">
        <v>113</v>
      </c>
      <c r="E11" s="124" t="s">
        <v>52</v>
      </c>
      <c r="F11" s="131"/>
    </row>
    <row r="12" spans="1:6" ht="45" customHeight="1" x14ac:dyDescent="0.2">
      <c r="A12" s="130" t="s">
        <v>9</v>
      </c>
      <c r="B12" s="125" t="s">
        <v>70</v>
      </c>
      <c r="C12" s="126">
        <v>4.5</v>
      </c>
      <c r="D12" s="124"/>
      <c r="E12" s="124" t="s">
        <v>149</v>
      </c>
      <c r="F12" s="131"/>
    </row>
    <row r="13" spans="1:6" ht="18.75" x14ac:dyDescent="0.2">
      <c r="A13" s="305" t="s">
        <v>71</v>
      </c>
      <c r="B13" s="306"/>
      <c r="C13" s="306"/>
      <c r="D13" s="306"/>
      <c r="E13" s="306"/>
      <c r="F13" s="307"/>
    </row>
    <row r="14" spans="1:6" ht="60.75" customHeight="1" x14ac:dyDescent="0.2">
      <c r="A14" s="130" t="s">
        <v>72</v>
      </c>
      <c r="B14" s="125" t="s">
        <v>73</v>
      </c>
      <c r="C14" s="127">
        <v>3.5</v>
      </c>
      <c r="D14" s="124" t="s">
        <v>95</v>
      </c>
      <c r="E14" s="124" t="s">
        <v>52</v>
      </c>
      <c r="F14" s="131"/>
    </row>
    <row r="15" spans="1:6" ht="78.75" customHeight="1" x14ac:dyDescent="0.2">
      <c r="A15" s="130" t="s">
        <v>17</v>
      </c>
      <c r="B15" s="125" t="s">
        <v>74</v>
      </c>
      <c r="C15" s="126">
        <v>3</v>
      </c>
      <c r="D15" s="124" t="s">
        <v>153</v>
      </c>
      <c r="F15" s="131"/>
    </row>
    <row r="16" spans="1:6" ht="62.25" customHeight="1" x14ac:dyDescent="0.2">
      <c r="A16" s="130" t="s">
        <v>19</v>
      </c>
      <c r="B16" s="125" t="s">
        <v>75</v>
      </c>
      <c r="C16" s="126">
        <v>5</v>
      </c>
      <c r="D16" s="124"/>
      <c r="E16" s="124" t="s">
        <v>149</v>
      </c>
      <c r="F16" s="131"/>
    </row>
    <row r="17" spans="1:6" ht="56.25" customHeight="1" x14ac:dyDescent="0.2">
      <c r="A17" s="130" t="s">
        <v>76</v>
      </c>
      <c r="B17" s="125" t="s">
        <v>77</v>
      </c>
      <c r="C17" s="126">
        <v>5</v>
      </c>
      <c r="D17" s="124"/>
      <c r="E17" s="124" t="s">
        <v>149</v>
      </c>
      <c r="F17" s="131"/>
    </row>
    <row r="18" spans="1:6" ht="56.25" x14ac:dyDescent="0.2">
      <c r="A18" s="130" t="s">
        <v>78</v>
      </c>
      <c r="B18" s="125" t="s">
        <v>79</v>
      </c>
      <c r="C18" s="126">
        <v>5</v>
      </c>
      <c r="D18" s="124"/>
      <c r="E18" s="124" t="s">
        <v>149</v>
      </c>
      <c r="F18" s="131"/>
    </row>
    <row r="19" spans="1:6" ht="58.5" customHeight="1" x14ac:dyDescent="0.2">
      <c r="A19" s="130" t="s">
        <v>25</v>
      </c>
      <c r="B19" s="125" t="s">
        <v>107</v>
      </c>
      <c r="C19" s="126">
        <v>4</v>
      </c>
      <c r="D19" s="124"/>
      <c r="E19" s="124" t="s">
        <v>149</v>
      </c>
      <c r="F19" s="131"/>
    </row>
    <row r="20" spans="1:6" ht="18.75" x14ac:dyDescent="0.2">
      <c r="A20" s="305" t="s">
        <v>80</v>
      </c>
      <c r="B20" s="306"/>
      <c r="C20" s="306"/>
      <c r="D20" s="306"/>
      <c r="E20" s="306"/>
      <c r="F20" s="307"/>
    </row>
    <row r="21" spans="1:6" ht="56.25" x14ac:dyDescent="0.2">
      <c r="A21" s="130" t="s">
        <v>58</v>
      </c>
      <c r="B21" s="125" t="s">
        <v>90</v>
      </c>
      <c r="C21" s="126">
        <v>2.5</v>
      </c>
      <c r="D21" s="124" t="s">
        <v>52</v>
      </c>
      <c r="E21" s="124" t="s">
        <v>95</v>
      </c>
      <c r="F21" s="131"/>
    </row>
    <row r="22" spans="1:6" ht="60" customHeight="1" x14ac:dyDescent="0.2">
      <c r="A22" s="130" t="s">
        <v>27</v>
      </c>
      <c r="B22" s="125" t="s">
        <v>81</v>
      </c>
      <c r="C22" s="126">
        <v>2</v>
      </c>
      <c r="D22" s="124" t="s">
        <v>95</v>
      </c>
      <c r="E22" s="124" t="s">
        <v>52</v>
      </c>
      <c r="F22" s="131"/>
    </row>
    <row r="23" spans="1:6" ht="60" customHeight="1" x14ac:dyDescent="0.2">
      <c r="A23" s="130" t="s">
        <v>30</v>
      </c>
      <c r="B23" s="125" t="s">
        <v>82</v>
      </c>
      <c r="C23" s="126">
        <v>5</v>
      </c>
      <c r="D23" s="124"/>
      <c r="E23" s="124" t="s">
        <v>150</v>
      </c>
      <c r="F23" s="131"/>
    </row>
    <row r="24" spans="1:6" ht="67.5" customHeight="1" x14ac:dyDescent="0.2">
      <c r="A24" s="130" t="s">
        <v>32</v>
      </c>
      <c r="B24" s="125" t="s">
        <v>83</v>
      </c>
      <c r="C24" s="126">
        <v>5</v>
      </c>
      <c r="D24" s="124"/>
      <c r="E24" s="124" t="s">
        <v>119</v>
      </c>
      <c r="F24" s="131"/>
    </row>
    <row r="25" spans="1:6" ht="18.75" x14ac:dyDescent="0.2">
      <c r="A25" s="305" t="s">
        <v>84</v>
      </c>
      <c r="B25" s="306"/>
      <c r="C25" s="306"/>
      <c r="D25" s="306"/>
      <c r="E25" s="306"/>
      <c r="F25" s="307"/>
    </row>
    <row r="26" spans="1:6" ht="56.25" x14ac:dyDescent="0.2">
      <c r="A26" s="130" t="s">
        <v>36</v>
      </c>
      <c r="B26" s="125" t="s">
        <v>91</v>
      </c>
      <c r="C26" s="126">
        <v>5</v>
      </c>
      <c r="D26" s="124"/>
      <c r="E26" s="124" t="s">
        <v>150</v>
      </c>
      <c r="F26" s="131"/>
    </row>
    <row r="27" spans="1:6" ht="69.75" customHeight="1" x14ac:dyDescent="0.2">
      <c r="A27" s="140" t="s">
        <v>38</v>
      </c>
      <c r="B27" s="141" t="s">
        <v>92</v>
      </c>
      <c r="C27" s="126">
        <v>5</v>
      </c>
      <c r="D27" s="141"/>
      <c r="E27" s="141" t="s">
        <v>119</v>
      </c>
      <c r="F27" s="142"/>
    </row>
    <row r="28" spans="1:6" ht="18.75" x14ac:dyDescent="0.2">
      <c r="A28" s="305" t="s">
        <v>85</v>
      </c>
      <c r="B28" s="306"/>
      <c r="C28" s="306"/>
      <c r="D28" s="306"/>
      <c r="E28" s="306"/>
      <c r="F28" s="307"/>
    </row>
    <row r="29" spans="1:6" ht="59.25" customHeight="1" x14ac:dyDescent="0.2">
      <c r="A29" s="130" t="s">
        <v>40</v>
      </c>
      <c r="B29" s="125" t="s">
        <v>86</v>
      </c>
      <c r="C29" s="126">
        <v>2.5</v>
      </c>
      <c r="D29" s="124" t="s">
        <v>95</v>
      </c>
      <c r="E29" s="124" t="s">
        <v>52</v>
      </c>
      <c r="F29" s="131"/>
    </row>
    <row r="30" spans="1:6" ht="37.5" x14ac:dyDescent="0.2">
      <c r="A30" s="130" t="s">
        <v>42</v>
      </c>
      <c r="B30" s="125" t="s">
        <v>87</v>
      </c>
      <c r="C30" s="126">
        <v>5</v>
      </c>
      <c r="D30" s="124"/>
      <c r="E30" s="124" t="s">
        <v>149</v>
      </c>
      <c r="F30" s="131"/>
    </row>
    <row r="31" spans="1:6" ht="56.25" x14ac:dyDescent="0.2">
      <c r="A31" s="130" t="s">
        <v>45</v>
      </c>
      <c r="B31" s="125" t="s">
        <v>101</v>
      </c>
      <c r="C31" s="126">
        <v>5</v>
      </c>
      <c r="D31" s="124"/>
      <c r="E31" s="124" t="s">
        <v>149</v>
      </c>
      <c r="F31" s="131"/>
    </row>
    <row r="32" spans="1:6" ht="37.5" x14ac:dyDescent="0.2">
      <c r="A32" s="130" t="s">
        <v>47</v>
      </c>
      <c r="B32" s="125" t="s">
        <v>108</v>
      </c>
      <c r="C32" s="126">
        <v>5</v>
      </c>
      <c r="D32" s="124"/>
      <c r="E32" s="124" t="s">
        <v>149</v>
      </c>
      <c r="F32" s="131"/>
    </row>
    <row r="33" spans="1:6" ht="18.75" x14ac:dyDescent="0.2">
      <c r="A33" s="305" t="s">
        <v>88</v>
      </c>
      <c r="B33" s="306"/>
      <c r="C33" s="306"/>
      <c r="D33" s="306"/>
      <c r="E33" s="306"/>
      <c r="F33" s="307"/>
    </row>
    <row r="34" spans="1:6" ht="38.25" thickBot="1" x14ac:dyDescent="0.25">
      <c r="A34" s="132" t="s">
        <v>49</v>
      </c>
      <c r="B34" s="133" t="s">
        <v>109</v>
      </c>
      <c r="C34" s="134">
        <v>4.5</v>
      </c>
      <c r="D34" s="135"/>
      <c r="E34" s="124" t="s">
        <v>149</v>
      </c>
      <c r="F34" s="136"/>
    </row>
    <row r="35" spans="1:6" ht="18.75" x14ac:dyDescent="0.3">
      <c r="A35" s="120"/>
      <c r="B35" s="120"/>
      <c r="C35" s="121"/>
      <c r="D35" s="120"/>
      <c r="E35" s="120"/>
      <c r="F35" s="120"/>
    </row>
    <row r="36" spans="1:6" ht="18.75" x14ac:dyDescent="0.3">
      <c r="A36" s="120"/>
      <c r="B36" s="120"/>
      <c r="C36" s="121"/>
      <c r="D36" s="120"/>
      <c r="E36" s="120"/>
      <c r="F36" s="120"/>
    </row>
    <row r="37" spans="1:6" ht="18.75" x14ac:dyDescent="0.3">
      <c r="A37" s="120"/>
      <c r="B37" s="120"/>
      <c r="C37" s="121"/>
      <c r="D37" s="120"/>
      <c r="E37" s="120"/>
      <c r="F37" s="120"/>
    </row>
    <row r="38" spans="1:6" ht="18.75" x14ac:dyDescent="0.3">
      <c r="A38" s="120"/>
      <c r="B38" s="120"/>
      <c r="C38" s="121"/>
      <c r="D38" s="120"/>
      <c r="E38" s="120"/>
      <c r="F38" s="120"/>
    </row>
    <row r="39" spans="1:6" ht="18.75" x14ac:dyDescent="0.3">
      <c r="A39" s="120"/>
      <c r="B39" s="120"/>
      <c r="C39" s="121"/>
      <c r="D39" s="120"/>
      <c r="E39" s="120"/>
      <c r="F39" s="120"/>
    </row>
    <row r="40" spans="1:6" ht="18.75" x14ac:dyDescent="0.3">
      <c r="A40" s="120"/>
      <c r="B40" s="120"/>
      <c r="C40" s="121"/>
      <c r="D40" s="120"/>
      <c r="E40" s="120"/>
      <c r="F40" s="120"/>
    </row>
    <row r="41" spans="1:6" ht="18.75" x14ac:dyDescent="0.3">
      <c r="A41" s="120"/>
      <c r="B41" s="120"/>
      <c r="C41" s="121"/>
      <c r="D41" s="120"/>
      <c r="E41" s="120"/>
      <c r="F41" s="120"/>
    </row>
    <row r="42" spans="1:6" ht="18.75" x14ac:dyDescent="0.3">
      <c r="A42" s="120"/>
      <c r="B42" s="120"/>
      <c r="C42" s="121"/>
      <c r="D42" s="120"/>
      <c r="E42" s="120"/>
      <c r="F42" s="120"/>
    </row>
    <row r="43" spans="1:6" ht="18.75" x14ac:dyDescent="0.3">
      <c r="A43" s="120"/>
      <c r="B43" s="120"/>
      <c r="C43" s="121"/>
      <c r="D43" s="120"/>
      <c r="E43" s="120"/>
      <c r="F43" s="120"/>
    </row>
    <row r="44" spans="1:6" ht="18.75" x14ac:dyDescent="0.3">
      <c r="A44" s="120"/>
      <c r="B44" s="120"/>
      <c r="C44" s="121"/>
      <c r="D44" s="120"/>
      <c r="E44" s="120"/>
      <c r="F44" s="120"/>
    </row>
  </sheetData>
  <mergeCells count="9">
    <mergeCell ref="E1:F1"/>
    <mergeCell ref="A33:F33"/>
    <mergeCell ref="A28:F28"/>
    <mergeCell ref="A25:F25"/>
    <mergeCell ref="A20:F20"/>
    <mergeCell ref="A8:F8"/>
    <mergeCell ref="A13:F13"/>
    <mergeCell ref="A3:F3"/>
    <mergeCell ref="A4:F4"/>
  </mergeCells>
  <phoneticPr fontId="2" type="noConversion"/>
  <pageMargins left="1.1811023622047245" right="0.39370078740157483" top="0.78740157480314965" bottom="0.78740157480314965" header="0" footer="0"/>
  <pageSetup paperSize="9" scale="4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34"/>
  <sheetViews>
    <sheetView zoomScaleNormal="100" workbookViewId="0">
      <pane ySplit="6" topLeftCell="A7" activePane="bottomLeft" state="frozenSplit"/>
      <selection pane="bottomLeft" activeCell="C35" sqref="C35"/>
    </sheetView>
  </sheetViews>
  <sheetFormatPr defaultColWidth="8.85546875" defaultRowHeight="12.75" x14ac:dyDescent="0.2"/>
  <cols>
    <col min="1" max="1" width="8.85546875" style="21"/>
    <col min="2" max="2" width="72.85546875" style="21" customWidth="1"/>
    <col min="3" max="3" width="11.5703125" style="17" customWidth="1"/>
    <col min="4" max="4" width="21.85546875" style="22" customWidth="1"/>
    <col min="5" max="5" width="30.85546875" style="22" customWidth="1"/>
    <col min="6" max="6" width="28.7109375" style="22" customWidth="1"/>
    <col min="7" max="16384" width="8.85546875" style="21"/>
  </cols>
  <sheetData>
    <row r="1" spans="1:6" ht="15.75" x14ac:dyDescent="0.25">
      <c r="A1" s="119"/>
      <c r="B1" s="119"/>
      <c r="C1" s="146"/>
      <c r="D1" s="147"/>
      <c r="E1" s="312" t="s">
        <v>111</v>
      </c>
      <c r="F1" s="312"/>
    </row>
    <row r="2" spans="1:6" ht="18.75" x14ac:dyDescent="0.3">
      <c r="A2" s="316" t="s">
        <v>110</v>
      </c>
      <c r="B2" s="316"/>
      <c r="C2" s="316"/>
      <c r="D2" s="316"/>
      <c r="E2" s="316"/>
      <c r="F2" s="316"/>
    </row>
    <row r="3" spans="1:6" ht="46.5" customHeight="1" x14ac:dyDescent="0.3">
      <c r="A3" s="317" t="s">
        <v>152</v>
      </c>
      <c r="B3" s="317"/>
      <c r="C3" s="317"/>
      <c r="D3" s="317"/>
      <c r="E3" s="317"/>
      <c r="F3" s="317"/>
    </row>
    <row r="4" spans="1:6" ht="19.5" thickBot="1" x14ac:dyDescent="0.35">
      <c r="A4" s="122"/>
      <c r="B4" s="122"/>
      <c r="C4" s="123"/>
      <c r="D4" s="148"/>
      <c r="E4" s="148"/>
      <c r="F4" s="148"/>
    </row>
    <row r="5" spans="1:6" ht="125.25" customHeight="1" x14ac:dyDescent="0.2">
      <c r="A5" s="128" t="s">
        <v>106</v>
      </c>
      <c r="B5" s="32" t="s">
        <v>65</v>
      </c>
      <c r="C5" s="32" t="s">
        <v>151</v>
      </c>
      <c r="D5" s="32" t="s">
        <v>117</v>
      </c>
      <c r="E5" s="32" t="s">
        <v>104</v>
      </c>
      <c r="F5" s="129" t="s">
        <v>105</v>
      </c>
    </row>
    <row r="6" spans="1:6" ht="19.5" thickBot="1" x14ac:dyDescent="0.25">
      <c r="A6" s="137">
        <v>1</v>
      </c>
      <c r="B6" s="138">
        <v>2</v>
      </c>
      <c r="C6" s="149">
        <v>3</v>
      </c>
      <c r="D6" s="138">
        <v>4</v>
      </c>
      <c r="E6" s="138">
        <v>5</v>
      </c>
      <c r="F6" s="139">
        <v>6</v>
      </c>
    </row>
    <row r="7" spans="1:6" ht="18.75" x14ac:dyDescent="0.2">
      <c r="A7" s="308" t="s">
        <v>66</v>
      </c>
      <c r="B7" s="309"/>
      <c r="C7" s="309"/>
      <c r="D7" s="309"/>
      <c r="E7" s="309"/>
      <c r="F7" s="310"/>
    </row>
    <row r="8" spans="1:6" ht="92.25" customHeight="1" x14ac:dyDescent="0.2">
      <c r="A8" s="130" t="s">
        <v>1</v>
      </c>
      <c r="B8" s="125" t="s">
        <v>67</v>
      </c>
      <c r="C8" s="126">
        <v>5</v>
      </c>
      <c r="D8" s="124"/>
      <c r="E8" s="124" t="s">
        <v>154</v>
      </c>
      <c r="F8" s="131"/>
    </row>
    <row r="9" spans="1:6" ht="56.25" x14ac:dyDescent="0.2">
      <c r="A9" s="130" t="s">
        <v>3</v>
      </c>
      <c r="B9" s="125" t="s">
        <v>68</v>
      </c>
      <c r="C9" s="126">
        <v>3.3</v>
      </c>
      <c r="D9" s="124" t="s">
        <v>118</v>
      </c>
      <c r="E9" s="124" t="s">
        <v>157</v>
      </c>
      <c r="F9" s="131"/>
    </row>
    <row r="10" spans="1:6" ht="93.75" x14ac:dyDescent="0.2">
      <c r="A10" s="130" t="s">
        <v>6</v>
      </c>
      <c r="B10" s="125" t="s">
        <v>69</v>
      </c>
      <c r="C10" s="126">
        <v>0</v>
      </c>
      <c r="D10" s="124"/>
      <c r="E10" s="124"/>
      <c r="F10" s="131" t="s">
        <v>154</v>
      </c>
    </row>
    <row r="11" spans="1:6" ht="87.75" customHeight="1" x14ac:dyDescent="0.2">
      <c r="A11" s="130" t="s">
        <v>9</v>
      </c>
      <c r="B11" s="125" t="s">
        <v>70</v>
      </c>
      <c r="C11" s="126">
        <v>5</v>
      </c>
      <c r="D11" s="124"/>
      <c r="E11" s="124" t="s">
        <v>154</v>
      </c>
      <c r="F11" s="131"/>
    </row>
    <row r="12" spans="1:6" ht="18.75" x14ac:dyDescent="0.2">
      <c r="A12" s="313" t="s">
        <v>71</v>
      </c>
      <c r="B12" s="314"/>
      <c r="C12" s="314"/>
      <c r="D12" s="314"/>
      <c r="E12" s="314"/>
      <c r="F12" s="315"/>
    </row>
    <row r="13" spans="1:6" ht="81.75" customHeight="1" x14ac:dyDescent="0.2">
      <c r="A13" s="130" t="s">
        <v>72</v>
      </c>
      <c r="B13" s="125" t="s">
        <v>73</v>
      </c>
      <c r="C13" s="126">
        <v>5</v>
      </c>
      <c r="D13" s="124"/>
      <c r="E13" s="124" t="s">
        <v>154</v>
      </c>
      <c r="F13" s="131"/>
    </row>
    <row r="14" spans="1:6" ht="103.5" customHeight="1" x14ac:dyDescent="0.2">
      <c r="A14" s="130" t="s">
        <v>17</v>
      </c>
      <c r="B14" s="125" t="s">
        <v>74</v>
      </c>
      <c r="C14" s="126">
        <v>2.7</v>
      </c>
      <c r="D14" s="124" t="s">
        <v>158</v>
      </c>
      <c r="E14" s="124" t="s">
        <v>139</v>
      </c>
      <c r="F14" s="131"/>
    </row>
    <row r="15" spans="1:6" ht="93.75" x14ac:dyDescent="0.2">
      <c r="A15" s="130" t="s">
        <v>19</v>
      </c>
      <c r="B15" s="125" t="s">
        <v>75</v>
      </c>
      <c r="C15" s="126">
        <v>0</v>
      </c>
      <c r="D15" s="124"/>
      <c r="E15" s="124"/>
      <c r="F15" s="131" t="s">
        <v>155</v>
      </c>
    </row>
    <row r="16" spans="1:6" ht="82.5" customHeight="1" x14ac:dyDescent="0.2">
      <c r="A16" s="130" t="s">
        <v>76</v>
      </c>
      <c r="B16" s="125" t="s">
        <v>77</v>
      </c>
      <c r="C16" s="126">
        <v>5</v>
      </c>
      <c r="D16" s="124"/>
      <c r="E16" s="124" t="s">
        <v>156</v>
      </c>
      <c r="F16" s="131"/>
    </row>
    <row r="17" spans="1:6" ht="93.75" customHeight="1" x14ac:dyDescent="0.2">
      <c r="A17" s="130" t="s">
        <v>78</v>
      </c>
      <c r="B17" s="125" t="s">
        <v>79</v>
      </c>
      <c r="C17" s="126">
        <v>0</v>
      </c>
      <c r="D17" s="124"/>
      <c r="E17" s="124"/>
      <c r="F17" s="131" t="s">
        <v>156</v>
      </c>
    </row>
    <row r="18" spans="1:6" ht="90" customHeight="1" x14ac:dyDescent="0.2">
      <c r="A18" s="130" t="s">
        <v>25</v>
      </c>
      <c r="B18" s="125" t="s">
        <v>107</v>
      </c>
      <c r="C18" s="126">
        <v>4.7</v>
      </c>
      <c r="D18" s="124"/>
      <c r="E18" s="124" t="s">
        <v>159</v>
      </c>
      <c r="F18" s="131"/>
    </row>
    <row r="19" spans="1:6" ht="18.75" x14ac:dyDescent="0.2">
      <c r="A19" s="313" t="s">
        <v>80</v>
      </c>
      <c r="B19" s="314"/>
      <c r="C19" s="314"/>
      <c r="D19" s="314"/>
      <c r="E19" s="314"/>
      <c r="F19" s="315"/>
    </row>
    <row r="20" spans="1:6" ht="82.5" customHeight="1" x14ac:dyDescent="0.2">
      <c r="A20" s="130" t="s">
        <v>58</v>
      </c>
      <c r="B20" s="125" t="s">
        <v>90</v>
      </c>
      <c r="C20" s="126">
        <v>5</v>
      </c>
      <c r="D20" s="124"/>
      <c r="E20" s="124" t="s">
        <v>156</v>
      </c>
      <c r="F20" s="131"/>
    </row>
    <row r="21" spans="1:6" ht="81.75" customHeight="1" x14ac:dyDescent="0.2">
      <c r="A21" s="130" t="s">
        <v>27</v>
      </c>
      <c r="B21" s="125" t="s">
        <v>81</v>
      </c>
      <c r="C21" s="126">
        <v>4.7</v>
      </c>
      <c r="D21" s="124"/>
      <c r="E21" s="124" t="s">
        <v>159</v>
      </c>
      <c r="F21" s="131"/>
    </row>
    <row r="22" spans="1:6" ht="88.5" customHeight="1" x14ac:dyDescent="0.2">
      <c r="A22" s="130" t="s">
        <v>30</v>
      </c>
      <c r="B22" s="125" t="s">
        <v>82</v>
      </c>
      <c r="C22" s="126">
        <v>5</v>
      </c>
      <c r="D22" s="124" t="s">
        <v>14</v>
      </c>
      <c r="E22" s="124" t="s">
        <v>156</v>
      </c>
      <c r="F22" s="131"/>
    </row>
    <row r="23" spans="1:6" ht="95.25" customHeight="1" x14ac:dyDescent="0.2">
      <c r="A23" s="130" t="s">
        <v>32</v>
      </c>
      <c r="B23" s="125" t="s">
        <v>83</v>
      </c>
      <c r="C23" s="126">
        <v>5</v>
      </c>
      <c r="D23" s="124"/>
      <c r="E23" s="124" t="s">
        <v>156</v>
      </c>
      <c r="F23" s="131"/>
    </row>
    <row r="24" spans="1:6" ht="18.75" x14ac:dyDescent="0.2">
      <c r="A24" s="305" t="s">
        <v>84</v>
      </c>
      <c r="B24" s="306"/>
      <c r="C24" s="306"/>
      <c r="D24" s="306"/>
      <c r="E24" s="306"/>
      <c r="F24" s="307"/>
    </row>
    <row r="25" spans="1:6" ht="91.5" customHeight="1" x14ac:dyDescent="0.2">
      <c r="A25" s="130" t="s">
        <v>36</v>
      </c>
      <c r="B25" s="125" t="s">
        <v>91</v>
      </c>
      <c r="C25" s="126">
        <v>5</v>
      </c>
      <c r="D25" s="124"/>
      <c r="E25" s="124" t="s">
        <v>156</v>
      </c>
      <c r="F25" s="131"/>
    </row>
    <row r="26" spans="1:6" ht="82.5" customHeight="1" x14ac:dyDescent="0.2">
      <c r="A26" s="130" t="s">
        <v>38</v>
      </c>
      <c r="B26" s="125" t="s">
        <v>92</v>
      </c>
      <c r="C26" s="126">
        <v>5</v>
      </c>
      <c r="D26" s="124"/>
      <c r="E26" s="124" t="s">
        <v>156</v>
      </c>
      <c r="F26" s="131"/>
    </row>
    <row r="27" spans="1:6" ht="18.75" x14ac:dyDescent="0.2">
      <c r="A27" s="305" t="s">
        <v>85</v>
      </c>
      <c r="B27" s="306"/>
      <c r="C27" s="306"/>
      <c r="D27" s="306"/>
      <c r="E27" s="306"/>
      <c r="F27" s="307"/>
    </row>
    <row r="28" spans="1:6" ht="97.5" customHeight="1" x14ac:dyDescent="0.2">
      <c r="A28" s="130" t="s">
        <v>40</v>
      </c>
      <c r="B28" s="125" t="s">
        <v>86</v>
      </c>
      <c r="C28" s="126">
        <v>0</v>
      </c>
      <c r="D28" s="124"/>
      <c r="E28" s="124"/>
      <c r="F28" s="124" t="s">
        <v>156</v>
      </c>
    </row>
    <row r="29" spans="1:6" ht="84" customHeight="1" x14ac:dyDescent="0.2">
      <c r="A29" s="130" t="s">
        <v>42</v>
      </c>
      <c r="B29" s="125" t="s">
        <v>87</v>
      </c>
      <c r="C29" s="126">
        <v>5</v>
      </c>
      <c r="D29" s="124"/>
      <c r="E29" s="124" t="s">
        <v>156</v>
      </c>
      <c r="F29" s="131"/>
    </row>
    <row r="30" spans="1:6" ht="75.75" customHeight="1" x14ac:dyDescent="0.2">
      <c r="A30" s="130" t="s">
        <v>45</v>
      </c>
      <c r="B30" s="125" t="s">
        <v>101</v>
      </c>
      <c r="C30" s="126">
        <v>5</v>
      </c>
      <c r="D30" s="124"/>
      <c r="E30" s="124" t="s">
        <v>156</v>
      </c>
      <c r="F30" s="131"/>
    </row>
    <row r="31" spans="1:6" ht="88.5" customHeight="1" x14ac:dyDescent="0.2">
      <c r="A31" s="140" t="s">
        <v>47</v>
      </c>
      <c r="B31" s="141" t="s">
        <v>108</v>
      </c>
      <c r="C31" s="126">
        <v>5</v>
      </c>
      <c r="D31" s="141"/>
      <c r="E31" s="124" t="s">
        <v>156</v>
      </c>
      <c r="F31" s="142"/>
    </row>
    <row r="32" spans="1:6" ht="18.75" x14ac:dyDescent="0.2">
      <c r="A32" s="305" t="s">
        <v>88</v>
      </c>
      <c r="B32" s="306"/>
      <c r="C32" s="306"/>
      <c r="D32" s="306"/>
      <c r="E32" s="306"/>
      <c r="F32" s="307"/>
    </row>
    <row r="33" spans="1:6" ht="87.75" customHeight="1" thickBot="1" x14ac:dyDescent="0.25">
      <c r="A33" s="132" t="s">
        <v>49</v>
      </c>
      <c r="B33" s="133" t="s">
        <v>109</v>
      </c>
      <c r="C33" s="134">
        <v>5</v>
      </c>
      <c r="D33" s="135"/>
      <c r="E33" s="124" t="s">
        <v>156</v>
      </c>
      <c r="F33" s="136"/>
    </row>
    <row r="34" spans="1:6" ht="18.75" x14ac:dyDescent="0.3">
      <c r="A34" s="120"/>
      <c r="B34" s="143"/>
      <c r="C34" s="144"/>
      <c r="D34" s="145"/>
      <c r="E34" s="145"/>
      <c r="F34" s="145"/>
    </row>
  </sheetData>
  <mergeCells count="9">
    <mergeCell ref="E1:F1"/>
    <mergeCell ref="A32:F32"/>
    <mergeCell ref="A27:F27"/>
    <mergeCell ref="A24:F24"/>
    <mergeCell ref="A19:F19"/>
    <mergeCell ref="A7:F7"/>
    <mergeCell ref="A12:F12"/>
    <mergeCell ref="A2:F2"/>
    <mergeCell ref="A3:F3"/>
  </mergeCells>
  <phoneticPr fontId="2" type="noConversion"/>
  <pageMargins left="1.1811023622047245" right="0.39370078740157483" top="0.78740157480314965" bottom="0.78740157480314965" header="0" footer="0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11"/>
  <sheetViews>
    <sheetView zoomScaleNormal="100" workbookViewId="0">
      <selection activeCell="C12" sqref="C12"/>
    </sheetView>
  </sheetViews>
  <sheetFormatPr defaultRowHeight="12.75" x14ac:dyDescent="0.2"/>
  <cols>
    <col min="1" max="1" width="9.140625" style="4" customWidth="1"/>
    <col min="2" max="2" width="55.140625" style="4" customWidth="1"/>
    <col min="3" max="3" width="19.5703125" style="4" customWidth="1"/>
    <col min="4" max="4" width="21.140625" style="4" customWidth="1"/>
    <col min="5" max="5" width="23.5703125" style="4" customWidth="1"/>
  </cols>
  <sheetData>
    <row r="1" spans="1:5" ht="18.75" x14ac:dyDescent="0.2">
      <c r="A1" s="33"/>
      <c r="B1" s="33"/>
      <c r="C1" s="33"/>
      <c r="D1" s="33"/>
      <c r="E1" s="34" t="s">
        <v>112</v>
      </c>
    </row>
    <row r="2" spans="1:5" ht="18.75" x14ac:dyDescent="0.2">
      <c r="A2" s="33"/>
      <c r="B2" s="33"/>
      <c r="C2" s="33"/>
      <c r="D2" s="33"/>
      <c r="E2" s="33"/>
    </row>
    <row r="3" spans="1:5" ht="18.75" x14ac:dyDescent="0.2">
      <c r="A3" s="320" t="s">
        <v>102</v>
      </c>
      <c r="B3" s="320"/>
      <c r="C3" s="320"/>
      <c r="D3" s="320"/>
      <c r="E3" s="320"/>
    </row>
    <row r="4" spans="1:5" ht="18.75" x14ac:dyDescent="0.2">
      <c r="A4" s="320" t="s">
        <v>103</v>
      </c>
      <c r="B4" s="320"/>
      <c r="C4" s="320"/>
      <c r="D4" s="320"/>
      <c r="E4" s="320"/>
    </row>
    <row r="5" spans="1:5" ht="18.75" x14ac:dyDescent="0.2">
      <c r="A5" s="320" t="s">
        <v>136</v>
      </c>
      <c r="B5" s="320"/>
      <c r="C5" s="320"/>
      <c r="D5" s="320"/>
      <c r="E5" s="320"/>
    </row>
    <row r="6" spans="1:5" ht="19.5" thickBot="1" x14ac:dyDescent="0.25">
      <c r="A6" s="33"/>
      <c r="B6" s="33"/>
      <c r="C6" s="33"/>
      <c r="D6" s="33"/>
      <c r="E6" s="33"/>
    </row>
    <row r="7" spans="1:5" ht="93.75" x14ac:dyDescent="0.2">
      <c r="A7" s="30" t="s">
        <v>99</v>
      </c>
      <c r="B7" s="31" t="s">
        <v>96</v>
      </c>
      <c r="C7" s="31" t="s">
        <v>137</v>
      </c>
      <c r="D7" s="31" t="s">
        <v>97</v>
      </c>
      <c r="E7" s="35" t="s">
        <v>98</v>
      </c>
    </row>
    <row r="8" spans="1:5" ht="19.5" thickBot="1" x14ac:dyDescent="0.25">
      <c r="A8" s="44">
        <v>1</v>
      </c>
      <c r="B8" s="39">
        <v>2</v>
      </c>
      <c r="C8" s="39">
        <v>3</v>
      </c>
      <c r="D8" s="39">
        <v>4</v>
      </c>
      <c r="E8" s="40">
        <v>5</v>
      </c>
    </row>
    <row r="9" spans="1:5" ht="18.75" x14ac:dyDescent="0.2">
      <c r="A9" s="41">
        <v>1</v>
      </c>
      <c r="B9" s="45" t="s">
        <v>52</v>
      </c>
      <c r="C9" s="42">
        <f>'Расч макс оц'!D36</f>
        <v>4.5238095238095237</v>
      </c>
      <c r="D9" s="28">
        <f>'Расч макс оц'!D34</f>
        <v>95</v>
      </c>
      <c r="E9" s="43">
        <f>'Расч макс оц'!D33</f>
        <v>105</v>
      </c>
    </row>
    <row r="10" spans="1:5" ht="18.75" x14ac:dyDescent="0.2">
      <c r="A10" s="36">
        <v>2</v>
      </c>
      <c r="B10" s="14" t="s">
        <v>95</v>
      </c>
      <c r="C10" s="18">
        <f>'Расч макс оц'!C36</f>
        <v>3.9523809523809521</v>
      </c>
      <c r="D10" s="7">
        <f>'Расч макс оц'!C34</f>
        <v>83</v>
      </c>
      <c r="E10" s="37">
        <f>'Расч макс оц'!C33</f>
        <v>105</v>
      </c>
    </row>
    <row r="11" spans="1:5" ht="56.25" customHeight="1" thickBot="1" x14ac:dyDescent="0.25">
      <c r="A11" s="318" t="s">
        <v>100</v>
      </c>
      <c r="B11" s="319"/>
      <c r="C11" s="38">
        <f>(C9+C10)/2</f>
        <v>4.2380952380952381</v>
      </c>
      <c r="D11" s="39" t="s">
        <v>114</v>
      </c>
      <c r="E11" s="40" t="s">
        <v>114</v>
      </c>
    </row>
  </sheetData>
  <mergeCells count="4">
    <mergeCell ref="A11:B11"/>
    <mergeCell ref="A3:E3"/>
    <mergeCell ref="A4:E4"/>
    <mergeCell ref="A5:E5"/>
  </mergeCells>
  <phoneticPr fontId="2" type="noConversion"/>
  <pageMargins left="0.78740157480314965" right="0.39370078740157483" top="1.1811023622047245" bottom="0.7874015748031496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12"/>
  <sheetViews>
    <sheetView tabSelected="1" zoomScaleNormal="100" workbookViewId="0">
      <selection activeCell="C13" sqref="C13"/>
    </sheetView>
  </sheetViews>
  <sheetFormatPr defaultRowHeight="12.75" x14ac:dyDescent="0.2"/>
  <cols>
    <col min="1" max="1" width="9.140625" style="4" customWidth="1"/>
    <col min="2" max="2" width="41" style="4" customWidth="1"/>
    <col min="3" max="3" width="19.5703125" style="4" customWidth="1"/>
    <col min="4" max="4" width="21.140625" style="4" customWidth="1"/>
    <col min="5" max="5" width="23.5703125" style="4" customWidth="1"/>
  </cols>
  <sheetData>
    <row r="1" spans="1:5" ht="18.75" x14ac:dyDescent="0.2">
      <c r="A1" s="33"/>
      <c r="B1" s="33"/>
      <c r="C1" s="33"/>
      <c r="D1" s="33"/>
      <c r="E1" s="34" t="s">
        <v>112</v>
      </c>
    </row>
    <row r="2" spans="1:5" ht="18.75" x14ac:dyDescent="0.2">
      <c r="A2" s="33"/>
      <c r="B2" s="33"/>
      <c r="C2" s="33"/>
      <c r="D2" s="33"/>
      <c r="E2" s="33"/>
    </row>
    <row r="3" spans="1:5" ht="18.75" x14ac:dyDescent="0.2">
      <c r="A3" s="320" t="s">
        <v>102</v>
      </c>
      <c r="B3" s="320"/>
      <c r="C3" s="320"/>
      <c r="D3" s="320"/>
      <c r="E3" s="320"/>
    </row>
    <row r="4" spans="1:5" ht="18.75" x14ac:dyDescent="0.2">
      <c r="A4" s="320" t="s">
        <v>103</v>
      </c>
      <c r="B4" s="320"/>
      <c r="C4" s="320"/>
      <c r="D4" s="320"/>
      <c r="E4" s="320"/>
    </row>
    <row r="5" spans="1:5" ht="18.75" x14ac:dyDescent="0.2">
      <c r="A5" s="320" t="s">
        <v>138</v>
      </c>
      <c r="B5" s="320"/>
      <c r="C5" s="320"/>
      <c r="D5" s="320"/>
      <c r="E5" s="320"/>
    </row>
    <row r="6" spans="1:5" ht="19.5" thickBot="1" x14ac:dyDescent="0.25">
      <c r="A6" s="33"/>
      <c r="B6" s="33"/>
      <c r="C6" s="33"/>
      <c r="D6" s="33"/>
      <c r="E6" s="33"/>
    </row>
    <row r="7" spans="1:5" ht="93.75" x14ac:dyDescent="0.2">
      <c r="A7" s="30" t="s">
        <v>99</v>
      </c>
      <c r="B7" s="31" t="s">
        <v>96</v>
      </c>
      <c r="C7" s="31" t="s">
        <v>137</v>
      </c>
      <c r="D7" s="31" t="s">
        <v>97</v>
      </c>
      <c r="E7" s="35" t="s">
        <v>98</v>
      </c>
    </row>
    <row r="8" spans="1:5" ht="19.5" thickBot="1" x14ac:dyDescent="0.25">
      <c r="A8" s="44">
        <v>1</v>
      </c>
      <c r="B8" s="39">
        <v>2</v>
      </c>
      <c r="C8" s="39">
        <v>3</v>
      </c>
      <c r="D8" s="39">
        <v>4</v>
      </c>
      <c r="E8" s="40">
        <v>5</v>
      </c>
    </row>
    <row r="9" spans="1:5" ht="18.75" x14ac:dyDescent="0.2">
      <c r="A9" s="48" t="s">
        <v>120</v>
      </c>
      <c r="B9" s="45" t="s">
        <v>118</v>
      </c>
      <c r="C9" s="42">
        <f>'Расч макс оц'!E36</f>
        <v>4.5882352941176467</v>
      </c>
      <c r="D9" s="28">
        <f>'Расч макс оц'!E34</f>
        <v>78</v>
      </c>
      <c r="E9" s="43">
        <f>'Расч макс оц'!E33</f>
        <v>85</v>
      </c>
    </row>
    <row r="10" spans="1:5" ht="37.5" x14ac:dyDescent="0.2">
      <c r="A10" s="36" t="s">
        <v>121</v>
      </c>
      <c r="B10" s="14" t="s">
        <v>139</v>
      </c>
      <c r="C10" s="18">
        <f>'Расч макс оц'!F36</f>
        <v>4.8235294117647056</v>
      </c>
      <c r="D10" s="7">
        <f>'Расч макс оц'!F34</f>
        <v>82</v>
      </c>
      <c r="E10" s="37">
        <f>'Расч макс оц'!F33</f>
        <v>85</v>
      </c>
    </row>
    <row r="11" spans="1:5" ht="19.5" thickBot="1" x14ac:dyDescent="0.25">
      <c r="A11" s="46" t="s">
        <v>122</v>
      </c>
      <c r="B11" s="49" t="s">
        <v>116</v>
      </c>
      <c r="C11" s="50">
        <f>'Расч макс оц'!G36</f>
        <v>4.7647058823529411</v>
      </c>
      <c r="D11" s="27">
        <f>'Расч макс оц'!G34</f>
        <v>81</v>
      </c>
      <c r="E11" s="47">
        <f>'Расч макс оц'!G33</f>
        <v>85</v>
      </c>
    </row>
    <row r="12" spans="1:5" ht="41.25" customHeight="1" thickBot="1" x14ac:dyDescent="0.25">
      <c r="A12" s="321" t="s">
        <v>100</v>
      </c>
      <c r="B12" s="322"/>
      <c r="C12" s="51">
        <f>(C10+C11+C9)/3</f>
        <v>4.7254901960784315</v>
      </c>
      <c r="D12" s="52" t="s">
        <v>114</v>
      </c>
      <c r="E12" s="53" t="s">
        <v>114</v>
      </c>
    </row>
  </sheetData>
  <mergeCells count="4">
    <mergeCell ref="A12:B12"/>
    <mergeCell ref="A3:E3"/>
    <mergeCell ref="A4:E4"/>
    <mergeCell ref="A5:E5"/>
  </mergeCells>
  <phoneticPr fontId="2" type="noConversion"/>
  <pageMargins left="0.78740157480314965" right="0.39370078740157483" top="1.181102362204724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пер показ, им п уч</vt:lpstr>
      <vt:lpstr>пер показ,не им п уч </vt:lpstr>
      <vt:lpstr>Расч макс оц</vt:lpstr>
      <vt:lpstr>рез анал, им подв</vt:lpstr>
      <vt:lpstr>рез анал,не им подв </vt:lpstr>
      <vt:lpstr>Свод рейтинг,им подв</vt:lpstr>
      <vt:lpstr>Свод рейтинг, не им подв</vt:lpstr>
      <vt:lpstr>'пер показ, им п уч'!Заголовки_для_печати</vt:lpstr>
      <vt:lpstr>'пер показ,не им п уч '!Заголовки_для_печати</vt:lpstr>
      <vt:lpstr>'Расч макс оц'!Заголовки_для_печати</vt:lpstr>
      <vt:lpstr>'рез анал, им подв'!Заголовки_для_печати</vt:lpstr>
      <vt:lpstr>'рез анал,не им подв '!Заголовки_для_печати</vt:lpstr>
      <vt:lpstr>'пер показ, им п уч'!Область_печати</vt:lpstr>
      <vt:lpstr>'пер показ,не им п уч '!Область_печати</vt:lpstr>
      <vt:lpstr>'Расч макс оц'!Область_печати</vt:lpstr>
      <vt:lpstr>'Свод рейтинг, не им подв'!Область_печати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Uljakova_E</dc:creator>
  <cp:lastModifiedBy>RePack by Diakov</cp:lastModifiedBy>
  <cp:lastPrinted>2024-07-24T06:59:04Z</cp:lastPrinted>
  <dcterms:created xsi:type="dcterms:W3CDTF">2011-08-18T09:54:55Z</dcterms:created>
  <dcterms:modified xsi:type="dcterms:W3CDTF">2026-04-03T11:17:46Z</dcterms:modified>
</cp:coreProperties>
</file>